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2020\Obnovme si svoj dom 2020\fVO\Stavebné práce\"/>
    </mc:Choice>
  </mc:AlternateContent>
  <bookViews>
    <workbookView xWindow="0" yWindow="0" windowWidth="20490" windowHeight="7755"/>
  </bookViews>
  <sheets>
    <sheet name="Rekapitulácia stavby" sheetId="1" r:id="rId1"/>
    <sheet name="Prehlad - SO-01 Kultúrny dom" sheetId="2" r:id="rId2"/>
  </sheets>
  <definedNames>
    <definedName name="_xlnm.Print_Titles" localSheetId="1">'Prehlad - SO-01 Kultúrny dom'!$110:$110</definedName>
    <definedName name="_xlnm.Print_Titles" localSheetId="0">'Rekapitulácia stavby'!$85:$85</definedName>
    <definedName name="_xlnm.Print_Area" localSheetId="1">'Prehlad - SO-01 Kultúrny dom'!$C$4:$Q$70,'Prehlad - SO-01 Kultúrny dom'!$C$76:$Q$94,'Prehlad - SO-01 Kultúrny dom'!$C$100:$Q$126</definedName>
    <definedName name="_xlnm.Print_Area" localSheetId="0">'Rekapitulácia stavby'!$C$4:$AP$70,'Rekapitulácia stavby'!$C$76:$AP$92</definedName>
  </definedNames>
  <calcPr calcId="152511"/>
</workbook>
</file>

<file path=xl/calcChain.xml><?xml version="1.0" encoding="utf-8"?>
<calcChain xmlns="http://schemas.openxmlformats.org/spreadsheetml/2006/main">
  <c r="N123" i="2" l="1"/>
  <c r="N125" i="2"/>
  <c r="N126" i="2"/>
  <c r="N124" i="2" l="1"/>
  <c r="N119" i="2" l="1"/>
  <c r="N118" i="2"/>
  <c r="N117" i="2"/>
  <c r="N116" i="2"/>
  <c r="N115" i="2"/>
  <c r="N120" i="2" l="1"/>
  <c r="N121" i="2"/>
  <c r="N122" i="2"/>
  <c r="M28" i="2" l="1"/>
  <c r="AY88" i="1" l="1"/>
  <c r="AX88" i="1"/>
  <c r="BI119" i="2"/>
  <c r="BH119" i="2"/>
  <c r="BG119" i="2"/>
  <c r="BE119" i="2"/>
  <c r="AA119" i="2"/>
  <c r="Y119" i="2"/>
  <c r="W119" i="2"/>
  <c r="BK119" i="2"/>
  <c r="BF119" i="2"/>
  <c r="BI114" i="2"/>
  <c r="BH114" i="2"/>
  <c r="BG114" i="2"/>
  <c r="BE114" i="2"/>
  <c r="AA114" i="2"/>
  <c r="Y114" i="2"/>
  <c r="W114" i="2"/>
  <c r="BK114" i="2"/>
  <c r="N114" i="2"/>
  <c r="M107" i="2"/>
  <c r="F105" i="2"/>
  <c r="F103" i="2"/>
  <c r="AS88" i="1"/>
  <c r="AS87" i="1" s="1"/>
  <c r="F81" i="2"/>
  <c r="F79" i="2"/>
  <c r="O21" i="2"/>
  <c r="E21" i="2"/>
  <c r="M108" i="2" s="1"/>
  <c r="O20" i="2"/>
  <c r="O15" i="2"/>
  <c r="E15" i="2"/>
  <c r="F108" i="2" s="1"/>
  <c r="O14" i="2"/>
  <c r="O9" i="2"/>
  <c r="M81" i="2" s="1"/>
  <c r="F6" i="2"/>
  <c r="F102" i="2" s="1"/>
  <c r="AK27" i="1"/>
  <c r="AM83" i="1"/>
  <c r="L83" i="1"/>
  <c r="AM82" i="1"/>
  <c r="L82" i="1"/>
  <c r="AM80" i="1"/>
  <c r="L80" i="1"/>
  <c r="L78" i="1"/>
  <c r="L77" i="1"/>
  <c r="N113" i="2" l="1"/>
  <c r="BF114" i="2"/>
  <c r="W113" i="2"/>
  <c r="H34" i="2"/>
  <c r="BB88" i="1" s="1"/>
  <c r="BB87" i="1" s="1"/>
  <c r="AX87" i="1" s="1"/>
  <c r="F84" i="2"/>
  <c r="H36" i="2"/>
  <c r="BD88" i="1" s="1"/>
  <c r="BD87" i="1" s="1"/>
  <c r="W35" i="1" s="1"/>
  <c r="AA113" i="2"/>
  <c r="AA112" i="2" s="1"/>
  <c r="Y113" i="2"/>
  <c r="M105" i="2"/>
  <c r="H35" i="2"/>
  <c r="BC88" i="1" s="1"/>
  <c r="BC87" i="1" s="1"/>
  <c r="W34" i="1" s="1"/>
  <c r="BK113" i="2"/>
  <c r="BA88" i="1"/>
  <c r="BA87" i="1" s="1"/>
  <c r="W32" i="1" s="1"/>
  <c r="AW88" i="1"/>
  <c r="M84" i="2"/>
  <c r="F78" i="2"/>
  <c r="H32" i="2"/>
  <c r="AZ88" i="1" s="1"/>
  <c r="AZ87" i="1" s="1"/>
  <c r="N90" i="2" l="1"/>
  <c r="N89" i="2" s="1"/>
  <c r="N88" i="2" s="1"/>
  <c r="N112" i="2"/>
  <c r="N111" i="2" s="1"/>
  <c r="W33" i="1"/>
  <c r="AY87" i="1"/>
  <c r="Y112" i="2"/>
  <c r="Y111" i="2" s="1"/>
  <c r="AA111" i="2"/>
  <c r="W112" i="2"/>
  <c r="W111" i="2" s="1"/>
  <c r="AU88" i="1" s="1"/>
  <c r="AU87" i="1" s="1"/>
  <c r="BK112" i="2"/>
  <c r="W31" i="1"/>
  <c r="AV87" i="1"/>
  <c r="AW87" i="1"/>
  <c r="AK32" i="1" s="1"/>
  <c r="M27" i="2" l="1"/>
  <c r="L94" i="2"/>
  <c r="BK111" i="2"/>
  <c r="AT87" i="1"/>
  <c r="M30" i="2" l="1"/>
  <c r="AG88" i="1" l="1"/>
  <c r="AG87" i="1" s="1"/>
  <c r="AN87" i="1" s="1"/>
  <c r="M32" i="2"/>
  <c r="AV88" i="1" s="1"/>
  <c r="AT88" i="1" s="1"/>
  <c r="AN88" i="1" l="1"/>
  <c r="L38" i="2"/>
  <c r="AK26" i="1"/>
  <c r="AK29" i="1" s="1"/>
  <c r="AG92" i="1"/>
  <c r="AN92" i="1"/>
  <c r="AK31" i="1" l="1"/>
  <c r="AK37" i="1" s="1"/>
</calcChain>
</file>

<file path=xl/sharedStrings.xml><?xml version="1.0" encoding="utf-8"?>
<sst xmlns="http://schemas.openxmlformats.org/spreadsheetml/2006/main" count="330" uniqueCount="144">
  <si>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</si>
  <si>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</si>
  <si>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</si>
  <si>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</si>
  <si>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</si>
  <si>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</si>
  <si>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</si>
  <si>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</si>
  <si>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</si>
  <si>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</si>
  <si>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</si>
  <si>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</si>
  <si>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</si>
  <si>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</si>
  <si>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</si>
  <si>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</si>
  <si>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</si>
  <si>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</si>
  <si>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</si>
  <si>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</si>
  <si>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</si>
  <si>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</si>
  <si>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</si>
  <si>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</si>
  <si>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</si>
  <si>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</si>
  <si>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</si>
  <si>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</si>
  <si>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</si>
  <si>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</si>
  <si>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</si>
  <si>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</si>
  <si>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</si>
  <si>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</si>
  <si>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</si>
  <si>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</si>
  <si>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</si>
  <si>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</si>
  <si>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</si>
  <si>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</si>
  <si>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</si>
  <si>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</si>
  <si>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</si>
  <si>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</si>
  <si>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</si>
  <si>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</si>
  <si>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</si>
  <si>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</si>
  <si>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</si>
  <si>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</si>
  <si>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</si>
  <si>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</si>
  <si>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</si>
  <si>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</si>
  <si>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</si>
  <si>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</si>
  <si>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</si>
  <si>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</si>
  <si>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</si>
  <si>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</si>
  <si>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</si>
  <si>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</si>
  <si>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</si>
  <si>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</si>
  <si>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</si>
  <si>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</si>
  <si>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</si>
  <si>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</si>
  <si>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</si>
  <si>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</si>
  <si>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{3a38ca87-d3e6-4bb9-8a12-7422d66d9001}</t>
  </si>
  <si>
    <t>{00000000-0000-0000-0000-000000000000}</t>
  </si>
  <si>
    <t>/</t>
  </si>
  <si>
    <t>Prehlad</t>
  </si>
  <si>
    <t>1</t>
  </si>
  <si>
    <t>{9102e31e-c390-4e48-87cc-1d5bdc97eb3b}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</si>
  <si>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</si>
  <si>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</si>
  <si>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</si>
  <si>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</si>
  <si>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</si>
  <si>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</si>
  <si>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</si>
  <si>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</si>
  <si>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</si>
  <si>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</si>
  <si>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</si>
  <si>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</si>
  <si>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</si>
  <si>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</si>
  <si>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</si>
  <si>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</si>
  <si>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</si>
  <si>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</si>
  <si>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D1 - PRÁCE A DODÁVKY HSV</t>
  </si>
  <si>
    <t xml:space="preserve">    6 - ÚPRAVY POVRCHOV, PODLAHY, VÝPLNE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</si>
  <si>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</si>
  <si>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</si>
  <si>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</si>
  <si>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</si>
  <si>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</si>
  <si>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</si>
  <si>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</si>
  <si>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</si>
  <si>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</si>
  <si>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</si>
  <si>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</si>
  <si>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</si>
  <si>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</si>
  <si>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</si>
  <si>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</si>
  <si>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</si>
  <si>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</si>
  <si>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4</t>
  </si>
  <si>
    <t>2</t>
  </si>
  <si>
    <t>28</t>
  </si>
  <si>
    <t>30</t>
  </si>
  <si>
    <t>M</t>
  </si>
  <si>
    <t>1.7.2020</t>
  </si>
  <si>
    <t>Bzovík</t>
  </si>
  <si>
    <t>SO-01 Opevnený kláštro premonštrátov Bzovík</t>
  </si>
  <si>
    <t>Prehlad - SO-01 Opevnený kláštor premonštrátov Bzovík</t>
  </si>
  <si>
    <t>Obec Bzovík</t>
  </si>
  <si>
    <t>Sanácia základu východného krídla pôvodného kláštora</t>
  </si>
  <si>
    <t>m3</t>
  </si>
  <si>
    <t>Domurovanie - náznaková rekonštrukcia do 1m východného krídla kláštora</t>
  </si>
  <si>
    <t>m2</t>
  </si>
  <si>
    <t>Dočistenie skár v západnom múre opevnenia</t>
  </si>
  <si>
    <t>Odstránenie pôvodnej cementovej škárovacej malty v západnom múre opevnenia</t>
  </si>
  <si>
    <t>Vyškárovanie škár v západnom múre opevnenia</t>
  </si>
  <si>
    <t>Vybrúsenie škárovacej hmoty v škárach v západnom múre opevnenia</t>
  </si>
  <si>
    <t>SÚHRNNÝ LIST PRÁC</t>
  </si>
  <si>
    <t>P</t>
  </si>
  <si>
    <t>Mefisto L05 (metakaolin)</t>
  </si>
  <si>
    <t>Nehasené vápno</t>
  </si>
  <si>
    <t>Dunajský štrk frakcia 0-12</t>
  </si>
  <si>
    <t>t</t>
  </si>
  <si>
    <t>Lešenie - nájom</t>
  </si>
  <si>
    <t>Lešenie - montáž</t>
  </si>
  <si>
    <t>Lešenie - demontáž</t>
  </si>
  <si>
    <t>Nájom lešenia za každý ďalší deň</t>
  </si>
  <si>
    <t>Deň</t>
  </si>
  <si>
    <t>m2/d</t>
  </si>
  <si>
    <t>Rekonštrukcia kláštoru premonštrátov a kostolnej ruiny - zabezpečovacie práce - zabezpečenie stability objektu 3 etapa - stavebné práce, stavebný materiál, lešenie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</si>
</sst>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11" fillId="2" borderId="0" xfId="1" applyFont="1" applyFill="1" applyAlignment="1" applyProtection="1">
      <alignment horizontal="center"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2" fillId="5" borderId="24" xfId="0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167" fontId="0" fillId="0" borderId="22" xfId="0" applyNumberFormat="1" applyFont="1" applyBorder="1" applyAlignment="1" applyProtection="1">
      <alignment horizontal="right" vertical="center"/>
      <protection locked="0"/>
    </xf>
    <xf numFmtId="167" fontId="0" fillId="0" borderId="24" xfId="0" applyNumberFormat="1" applyFont="1" applyBorder="1" applyAlignment="1" applyProtection="1">
      <alignment horizontal="right" vertical="center"/>
      <protection locked="0"/>
    </xf>
    <xf numFmtId="167" fontId="0" fillId="0" borderId="23" xfId="0" applyNumberFormat="1" applyFont="1" applyBorder="1" applyAlignment="1" applyProtection="1">
      <alignment horizontal="righ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topLeftCell="C1" zoomScale="90" zoomScaleNormal="90" workbookViewId="0">
      <pane ySplit="1" topLeftCell="A2" activePane="bottomLeft" state="frozen"/>
      <selection pane="bottomLeft" activeCell="K7" sqref="K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148" t="s">
        <v>8</v>
      </c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71" t="s">
        <v>131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23"/>
      <c r="AS4" s="17" t="s">
        <v>11</v>
      </c>
      <c r="BS4" s="18" t="s">
        <v>9</v>
      </c>
    </row>
    <row r="5" spans="1:73" ht="14.45" customHeight="1">
      <c r="B5" s="22"/>
      <c r="C5" s="24"/>
      <c r="D5" s="25" t="s">
        <v>12</v>
      </c>
      <c r="E5" s="24"/>
      <c r="F5" s="24"/>
      <c r="G5" s="24"/>
      <c r="H5" s="24"/>
      <c r="I5" s="24"/>
      <c r="J5" s="24"/>
      <c r="K5" s="180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13</v>
      </c>
      <c r="E6" s="24"/>
      <c r="F6" s="24"/>
      <c r="G6" s="24"/>
      <c r="H6" s="24"/>
      <c r="I6" s="24"/>
      <c r="J6" s="24"/>
      <c r="K6" s="181" t="s">
        <v>143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24"/>
      <c r="AQ6" s="23"/>
      <c r="BS6" s="18" t="s">
        <v>9</v>
      </c>
    </row>
    <row r="7" spans="1:73" ht="14.45" customHeight="1">
      <c r="B7" s="22"/>
      <c r="C7" s="24"/>
      <c r="D7" s="28" t="s">
        <v>14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15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16</v>
      </c>
      <c r="E8" s="24"/>
      <c r="F8" s="24"/>
      <c r="G8" s="24"/>
      <c r="H8" s="24"/>
      <c r="I8" s="24"/>
      <c r="J8" s="24"/>
      <c r="K8" s="26" t="s">
        <v>119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18</v>
      </c>
      <c r="AL8" s="24"/>
      <c r="AM8" s="24"/>
      <c r="AN8" s="144" t="s">
        <v>118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19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20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17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21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20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17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21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20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17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21</v>
      </c>
      <c r="AL17" s="24"/>
      <c r="AM17" s="24"/>
      <c r="AN17" s="26" t="s">
        <v>5</v>
      </c>
      <c r="AO17" s="24"/>
      <c r="AP17" s="24"/>
      <c r="AQ17" s="23"/>
      <c r="BS17" s="18" t="s">
        <v>24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25</v>
      </c>
    </row>
    <row r="19" spans="2:71" ht="14.45" customHeight="1">
      <c r="B19" s="22"/>
      <c r="C19" s="24"/>
      <c r="D19" s="28" t="s">
        <v>26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20</v>
      </c>
      <c r="AL19" s="24"/>
      <c r="AM19" s="24"/>
      <c r="AN19" s="26" t="s">
        <v>5</v>
      </c>
      <c r="AO19" s="24"/>
      <c r="AP19" s="24"/>
      <c r="AQ19" s="23"/>
      <c r="BS19" s="18" t="s">
        <v>25</v>
      </c>
    </row>
    <row r="20" spans="2:71" ht="18.399999999999999" customHeight="1">
      <c r="B20" s="22"/>
      <c r="C20" s="24"/>
      <c r="D20" s="24"/>
      <c r="E20" s="26" t="s">
        <v>17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21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27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82" t="s">
        <v>5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28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2">
        <f>ROUND(AG87,2)</f>
        <v>0</v>
      </c>
      <c r="AL26" s="153"/>
      <c r="AM26" s="153"/>
      <c r="AN26" s="153"/>
      <c r="AO26" s="153"/>
      <c r="AP26" s="24"/>
      <c r="AQ26" s="23"/>
    </row>
    <row r="27" spans="2:71" ht="14.45" customHeight="1">
      <c r="B27" s="22"/>
      <c r="C27" s="24"/>
      <c r="D27" s="30" t="s">
        <v>29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2">
        <f>ROUND(AG90,2)</f>
        <v>0</v>
      </c>
      <c r="AL27" s="152"/>
      <c r="AM27" s="152"/>
      <c r="AN27" s="152"/>
      <c r="AO27" s="152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4">
        <f>ROUND(AK26+AK27,2)</f>
        <v>0</v>
      </c>
      <c r="AL29" s="155"/>
      <c r="AM29" s="155"/>
      <c r="AN29" s="155"/>
      <c r="AO29" s="155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31</v>
      </c>
      <c r="E31" s="37"/>
      <c r="F31" s="38" t="s">
        <v>32</v>
      </c>
      <c r="G31" s="37"/>
      <c r="H31" s="37"/>
      <c r="I31" s="37"/>
      <c r="J31" s="37"/>
      <c r="K31" s="37"/>
      <c r="L31" s="175">
        <v>0.2</v>
      </c>
      <c r="M31" s="176"/>
      <c r="N31" s="176"/>
      <c r="O31" s="176"/>
      <c r="P31" s="37"/>
      <c r="Q31" s="37"/>
      <c r="R31" s="37"/>
      <c r="S31" s="37"/>
      <c r="T31" s="40" t="s">
        <v>33</v>
      </c>
      <c r="U31" s="37"/>
      <c r="V31" s="37"/>
      <c r="W31" s="177">
        <f>ROUND(AZ87+SUM(CD91),2)</f>
        <v>0</v>
      </c>
      <c r="X31" s="176"/>
      <c r="Y31" s="176"/>
      <c r="Z31" s="176"/>
      <c r="AA31" s="176"/>
      <c r="AB31" s="176"/>
      <c r="AC31" s="176"/>
      <c r="AD31" s="176"/>
      <c r="AE31" s="176"/>
      <c r="AF31" s="37"/>
      <c r="AG31" s="37"/>
      <c r="AH31" s="37"/>
      <c r="AI31" s="37"/>
      <c r="AJ31" s="37"/>
      <c r="AK31" s="177">
        <f>AK29*0.2</f>
        <v>0</v>
      </c>
      <c r="AL31" s="176"/>
      <c r="AM31" s="176"/>
      <c r="AN31" s="176"/>
      <c r="AO31" s="176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34</v>
      </c>
      <c r="G32" s="37"/>
      <c r="H32" s="37"/>
      <c r="I32" s="37"/>
      <c r="J32" s="37"/>
      <c r="K32" s="37"/>
      <c r="L32" s="175">
        <v>0.2</v>
      </c>
      <c r="M32" s="176"/>
      <c r="N32" s="176"/>
      <c r="O32" s="176"/>
      <c r="P32" s="37"/>
      <c r="Q32" s="37"/>
      <c r="R32" s="37"/>
      <c r="S32" s="37"/>
      <c r="T32" s="40" t="s">
        <v>33</v>
      </c>
      <c r="U32" s="37"/>
      <c r="V32" s="37"/>
      <c r="W32" s="177">
        <f>ROUND(BA87+SUM(CE91),2)</f>
        <v>0</v>
      </c>
      <c r="X32" s="176"/>
      <c r="Y32" s="176"/>
      <c r="Z32" s="176"/>
      <c r="AA32" s="176"/>
      <c r="AB32" s="176"/>
      <c r="AC32" s="176"/>
      <c r="AD32" s="176"/>
      <c r="AE32" s="176"/>
      <c r="AF32" s="37"/>
      <c r="AG32" s="37"/>
      <c r="AH32" s="37"/>
      <c r="AI32" s="37"/>
      <c r="AJ32" s="37"/>
      <c r="AK32" s="177">
        <f>ROUND(AW87+SUM(BZ91),2)</f>
        <v>0</v>
      </c>
      <c r="AL32" s="176"/>
      <c r="AM32" s="176"/>
      <c r="AN32" s="176"/>
      <c r="AO32" s="176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35</v>
      </c>
      <c r="G33" s="37"/>
      <c r="H33" s="37"/>
      <c r="I33" s="37"/>
      <c r="J33" s="37"/>
      <c r="K33" s="37"/>
      <c r="L33" s="175">
        <v>0.2</v>
      </c>
      <c r="M33" s="176"/>
      <c r="N33" s="176"/>
      <c r="O33" s="176"/>
      <c r="P33" s="37"/>
      <c r="Q33" s="37"/>
      <c r="R33" s="37"/>
      <c r="S33" s="37"/>
      <c r="T33" s="40" t="s">
        <v>33</v>
      </c>
      <c r="U33" s="37"/>
      <c r="V33" s="37"/>
      <c r="W33" s="177">
        <f>ROUND(BB87+SUM(CF91),2)</f>
        <v>0</v>
      </c>
      <c r="X33" s="176"/>
      <c r="Y33" s="176"/>
      <c r="Z33" s="176"/>
      <c r="AA33" s="176"/>
      <c r="AB33" s="176"/>
      <c r="AC33" s="176"/>
      <c r="AD33" s="176"/>
      <c r="AE33" s="176"/>
      <c r="AF33" s="37"/>
      <c r="AG33" s="37"/>
      <c r="AH33" s="37"/>
      <c r="AI33" s="37"/>
      <c r="AJ33" s="37"/>
      <c r="AK33" s="177">
        <v>0</v>
      </c>
      <c r="AL33" s="176"/>
      <c r="AM33" s="176"/>
      <c r="AN33" s="176"/>
      <c r="AO33" s="176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36</v>
      </c>
      <c r="G34" s="37"/>
      <c r="H34" s="37"/>
      <c r="I34" s="37"/>
      <c r="J34" s="37"/>
      <c r="K34" s="37"/>
      <c r="L34" s="175">
        <v>0.2</v>
      </c>
      <c r="M34" s="176"/>
      <c r="N34" s="176"/>
      <c r="O34" s="176"/>
      <c r="P34" s="37"/>
      <c r="Q34" s="37"/>
      <c r="R34" s="37"/>
      <c r="S34" s="37"/>
      <c r="T34" s="40" t="s">
        <v>33</v>
      </c>
      <c r="U34" s="37"/>
      <c r="V34" s="37"/>
      <c r="W34" s="177">
        <f>ROUND(BC87+SUM(CG91),2)</f>
        <v>0</v>
      </c>
      <c r="X34" s="176"/>
      <c r="Y34" s="176"/>
      <c r="Z34" s="176"/>
      <c r="AA34" s="176"/>
      <c r="AB34" s="176"/>
      <c r="AC34" s="176"/>
      <c r="AD34" s="176"/>
      <c r="AE34" s="176"/>
      <c r="AF34" s="37"/>
      <c r="AG34" s="37"/>
      <c r="AH34" s="37"/>
      <c r="AI34" s="37"/>
      <c r="AJ34" s="37"/>
      <c r="AK34" s="177">
        <v>0</v>
      </c>
      <c r="AL34" s="176"/>
      <c r="AM34" s="176"/>
      <c r="AN34" s="176"/>
      <c r="AO34" s="176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37</v>
      </c>
      <c r="G35" s="37"/>
      <c r="H35" s="37"/>
      <c r="I35" s="37"/>
      <c r="J35" s="37"/>
      <c r="K35" s="37"/>
      <c r="L35" s="175">
        <v>0</v>
      </c>
      <c r="M35" s="176"/>
      <c r="N35" s="176"/>
      <c r="O35" s="176"/>
      <c r="P35" s="37"/>
      <c r="Q35" s="37"/>
      <c r="R35" s="37"/>
      <c r="S35" s="37"/>
      <c r="T35" s="40" t="s">
        <v>33</v>
      </c>
      <c r="U35" s="37"/>
      <c r="V35" s="37"/>
      <c r="W35" s="177">
        <f>ROUND(BD87+SUM(CH91),2)</f>
        <v>0</v>
      </c>
      <c r="X35" s="176"/>
      <c r="Y35" s="176"/>
      <c r="Z35" s="176"/>
      <c r="AA35" s="176"/>
      <c r="AB35" s="176"/>
      <c r="AC35" s="176"/>
      <c r="AD35" s="176"/>
      <c r="AE35" s="176"/>
      <c r="AF35" s="37"/>
      <c r="AG35" s="37"/>
      <c r="AH35" s="37"/>
      <c r="AI35" s="37"/>
      <c r="AJ35" s="37"/>
      <c r="AK35" s="177">
        <v>0</v>
      </c>
      <c r="AL35" s="176"/>
      <c r="AM35" s="176"/>
      <c r="AN35" s="176"/>
      <c r="AO35" s="176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38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39</v>
      </c>
      <c r="U37" s="44"/>
      <c r="V37" s="44"/>
      <c r="W37" s="44"/>
      <c r="X37" s="167" t="s">
        <v>40</v>
      </c>
      <c r="Y37" s="168"/>
      <c r="Z37" s="168"/>
      <c r="AA37" s="168"/>
      <c r="AB37" s="168"/>
      <c r="AC37" s="44"/>
      <c r="AD37" s="44"/>
      <c r="AE37" s="44"/>
      <c r="AF37" s="44"/>
      <c r="AG37" s="44"/>
      <c r="AH37" s="44"/>
      <c r="AI37" s="44"/>
      <c r="AJ37" s="44"/>
      <c r="AK37" s="169">
        <f>SUM(AK29:AK35)</f>
        <v>0</v>
      </c>
      <c r="AL37" s="168"/>
      <c r="AM37" s="168"/>
      <c r="AN37" s="168"/>
      <c r="AO37" s="170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44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44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1" t="s">
        <v>47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33"/>
    </row>
    <row r="77" spans="2:43" s="3" customFormat="1" ht="14.45" customHeight="1">
      <c r="B77" s="61"/>
      <c r="C77" s="28" t="s">
        <v>12</v>
      </c>
      <c r="D77" s="62"/>
      <c r="E77" s="62"/>
      <c r="F77" s="62"/>
      <c r="G77" s="62"/>
      <c r="H77" s="62"/>
      <c r="I77" s="62"/>
      <c r="J77" s="62"/>
      <c r="K77" s="62"/>
      <c r="L77" s="62">
        <f>K5</f>
        <v>0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13</v>
      </c>
      <c r="D78" s="66"/>
      <c r="E78" s="66"/>
      <c r="F78" s="66"/>
      <c r="G78" s="66"/>
      <c r="H78" s="66"/>
      <c r="I78" s="66"/>
      <c r="J78" s="66"/>
      <c r="K78" s="66"/>
      <c r="L78" s="173" t="str">
        <f>K6</f>
        <v>Rekonštrukcia kláštoru premonštrátov a kostolnej ruiny - zabezpečovacie práce - zabezpečenie stability objektu 3 etapa - stavebné práce, stavebný materiál, lešenie</v>
      </c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4"/>
      <c r="AO78" s="174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16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Bzovík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18</v>
      </c>
      <c r="AJ80" s="32"/>
      <c r="AK80" s="32"/>
      <c r="AL80" s="32"/>
      <c r="AM80" s="69" t="str">
        <f>IF(AN8= "","",AN8)</f>
        <v>1.7.2020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19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23</v>
      </c>
      <c r="AJ82" s="32"/>
      <c r="AK82" s="32"/>
      <c r="AL82" s="32"/>
      <c r="AM82" s="162" t="str">
        <f>IF(E17="","",E17)</f>
        <v xml:space="preserve"> </v>
      </c>
      <c r="AN82" s="162"/>
      <c r="AO82" s="162"/>
      <c r="AP82" s="162"/>
      <c r="AQ82" s="33"/>
      <c r="AS82" s="158" t="s">
        <v>48</v>
      </c>
      <c r="AT82" s="159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22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26</v>
      </c>
      <c r="AJ83" s="32"/>
      <c r="AK83" s="32"/>
      <c r="AL83" s="32"/>
      <c r="AM83" s="162" t="str">
        <f>IF(E20="","",E20)</f>
        <v xml:space="preserve"> </v>
      </c>
      <c r="AN83" s="162"/>
      <c r="AO83" s="162"/>
      <c r="AP83" s="162"/>
      <c r="AQ83" s="33"/>
      <c r="AS83" s="160"/>
      <c r="AT83" s="161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0"/>
      <c r="AT84" s="161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3" t="s">
        <v>49</v>
      </c>
      <c r="D85" s="164"/>
      <c r="E85" s="164"/>
      <c r="F85" s="164"/>
      <c r="G85" s="164"/>
      <c r="H85" s="71"/>
      <c r="I85" s="165" t="s">
        <v>50</v>
      </c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5" t="s">
        <v>51</v>
      </c>
      <c r="AH85" s="164"/>
      <c r="AI85" s="164"/>
      <c r="AJ85" s="164"/>
      <c r="AK85" s="164"/>
      <c r="AL85" s="164"/>
      <c r="AM85" s="164"/>
      <c r="AN85" s="165" t="s">
        <v>52</v>
      </c>
      <c r="AO85" s="164"/>
      <c r="AP85" s="166"/>
      <c r="AQ85" s="33"/>
      <c r="AS85" s="72" t="s">
        <v>53</v>
      </c>
      <c r="AT85" s="73" t="s">
        <v>54</v>
      </c>
      <c r="AU85" s="73" t="s">
        <v>55</v>
      </c>
      <c r="AV85" s="73" t="s">
        <v>56</v>
      </c>
      <c r="AW85" s="73" t="s">
        <v>57</v>
      </c>
      <c r="AX85" s="73" t="s">
        <v>58</v>
      </c>
      <c r="AY85" s="73" t="s">
        <v>59</v>
      </c>
      <c r="AZ85" s="73" t="s">
        <v>60</v>
      </c>
      <c r="BA85" s="73" t="s">
        <v>61</v>
      </c>
      <c r="BB85" s="73" t="s">
        <v>62</v>
      </c>
      <c r="BC85" s="73" t="s">
        <v>63</v>
      </c>
      <c r="BD85" s="74" t="s">
        <v>64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65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57">
        <f>ROUND(AG88,2)</f>
        <v>0</v>
      </c>
      <c r="AH87" s="157"/>
      <c r="AI87" s="157"/>
      <c r="AJ87" s="157"/>
      <c r="AK87" s="157"/>
      <c r="AL87" s="157"/>
      <c r="AM87" s="157"/>
      <c r="AN87" s="146">
        <f>SUM(AG87,AT87)</f>
        <v>0</v>
      </c>
      <c r="AO87" s="146"/>
      <c r="AP87" s="146"/>
      <c r="AQ87" s="67"/>
      <c r="AS87" s="78">
        <f>ROUND(AS88,2)</f>
        <v>0</v>
      </c>
      <c r="AT87" s="79">
        <f>ROUND(SUM(AV87:AW87),2)</f>
        <v>0</v>
      </c>
      <c r="AU87" s="80" t="e">
        <f>ROUND(AU88,5)</f>
        <v>#REF!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66</v>
      </c>
      <c r="BT87" s="82" t="s">
        <v>67</v>
      </c>
      <c r="BU87" s="83" t="s">
        <v>68</v>
      </c>
      <c r="BV87" s="82" t="s">
        <v>69</v>
      </c>
      <c r="BW87" s="82" t="s">
        <v>70</v>
      </c>
      <c r="BX87" s="82" t="s">
        <v>71</v>
      </c>
    </row>
    <row r="88" spans="1:76" s="5" customFormat="1" ht="16.5" customHeight="1">
      <c r="A88" s="84" t="s">
        <v>72</v>
      </c>
      <c r="B88" s="85"/>
      <c r="C88" s="86"/>
      <c r="D88" s="156" t="s">
        <v>73</v>
      </c>
      <c r="E88" s="156"/>
      <c r="F88" s="156"/>
      <c r="G88" s="156"/>
      <c r="H88" s="156"/>
      <c r="I88" s="87"/>
      <c r="J88" s="156" t="s">
        <v>120</v>
      </c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  <c r="AF88" s="156"/>
      <c r="AG88" s="150">
        <f>'Prehlad - SO-01 Kultúrny dom'!M30</f>
        <v>0</v>
      </c>
      <c r="AH88" s="151"/>
      <c r="AI88" s="151"/>
      <c r="AJ88" s="151"/>
      <c r="AK88" s="151"/>
      <c r="AL88" s="151"/>
      <c r="AM88" s="151"/>
      <c r="AN88" s="150">
        <f>SUM(AG88,AT88)</f>
        <v>0</v>
      </c>
      <c r="AO88" s="151"/>
      <c r="AP88" s="151"/>
      <c r="AQ88" s="88"/>
      <c r="AS88" s="89">
        <f>'Prehlad - SO-01 Kultúrny dom'!M28</f>
        <v>0</v>
      </c>
      <c r="AT88" s="90">
        <f>ROUND(SUM(AV88:AW88),2)</f>
        <v>0</v>
      </c>
      <c r="AU88" s="91" t="e">
        <f>'Prehlad - SO-01 Kultúrny dom'!W111</f>
        <v>#REF!</v>
      </c>
      <c r="AV88" s="90">
        <f>'Prehlad - SO-01 Kultúrny dom'!M32</f>
        <v>0</v>
      </c>
      <c r="AW88" s="90">
        <f>'Prehlad - SO-01 Kultúrny dom'!M33</f>
        <v>0</v>
      </c>
      <c r="AX88" s="90">
        <f>'Prehlad - SO-01 Kultúrny dom'!M34</f>
        <v>0</v>
      </c>
      <c r="AY88" s="90">
        <f>'Prehlad - SO-01 Kultúrny dom'!M35</f>
        <v>0</v>
      </c>
      <c r="AZ88" s="90">
        <f>'Prehlad - SO-01 Kultúrny dom'!H32</f>
        <v>0</v>
      </c>
      <c r="BA88" s="90">
        <f>'Prehlad - SO-01 Kultúrny dom'!H33</f>
        <v>0</v>
      </c>
      <c r="BB88" s="90">
        <f>'Prehlad - SO-01 Kultúrny dom'!H34</f>
        <v>0</v>
      </c>
      <c r="BC88" s="90">
        <f>'Prehlad - SO-01 Kultúrny dom'!H35</f>
        <v>0</v>
      </c>
      <c r="BD88" s="92">
        <f>'Prehlad - SO-01 Kultúrny dom'!H36</f>
        <v>0</v>
      </c>
      <c r="BT88" s="93" t="s">
        <v>74</v>
      </c>
      <c r="BV88" s="93" t="s">
        <v>69</v>
      </c>
      <c r="BW88" s="93" t="s">
        <v>75</v>
      </c>
      <c r="BX88" s="93" t="s">
        <v>70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76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46">
        <v>0</v>
      </c>
      <c r="AH90" s="146"/>
      <c r="AI90" s="146"/>
      <c r="AJ90" s="146"/>
      <c r="AK90" s="146"/>
      <c r="AL90" s="146"/>
      <c r="AM90" s="146"/>
      <c r="AN90" s="146">
        <v>0</v>
      </c>
      <c r="AO90" s="146"/>
      <c r="AP90" s="146"/>
      <c r="AQ90" s="33"/>
      <c r="AS90" s="72" t="s">
        <v>77</v>
      </c>
      <c r="AT90" s="73" t="s">
        <v>78</v>
      </c>
      <c r="AU90" s="73" t="s">
        <v>31</v>
      </c>
      <c r="AV90" s="74" t="s">
        <v>54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>
      <c r="B92" s="31"/>
      <c r="C92" s="95" t="s">
        <v>79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47">
        <f>ROUND(AG87+AG90,2)</f>
        <v>0</v>
      </c>
      <c r="AH92" s="147"/>
      <c r="AI92" s="147"/>
      <c r="AJ92" s="147"/>
      <c r="AK92" s="147"/>
      <c r="AL92" s="147"/>
      <c r="AM92" s="147"/>
      <c r="AN92" s="147">
        <f>AN87+AN90</f>
        <v>0</v>
      </c>
      <c r="AO92" s="147"/>
      <c r="AP92" s="147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úhrnný list stavby"/>
    <hyperlink ref="W1:AF1" location="C87" display="2) Rekapitulácia objektov"/>
    <hyperlink ref="A88" location="'Prehlad - SO-01 Kultúrny dom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7"/>
  <sheetViews>
    <sheetView showGridLines="0" zoomScale="80" zoomScaleNormal="80" workbookViewId="0">
      <pane ySplit="1" topLeftCell="A18" activePane="bottomLeft" state="frozen"/>
      <selection pane="bottomLeft" activeCell="AF121" sqref="AF12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6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80</v>
      </c>
      <c r="G1" s="13"/>
      <c r="H1" s="187" t="s">
        <v>81</v>
      </c>
      <c r="I1" s="187"/>
      <c r="J1" s="187"/>
      <c r="K1" s="187"/>
      <c r="L1" s="13" t="s">
        <v>82</v>
      </c>
      <c r="M1" s="11"/>
      <c r="N1" s="11"/>
      <c r="O1" s="12" t="s">
        <v>83</v>
      </c>
      <c r="P1" s="11"/>
      <c r="Q1" s="11"/>
      <c r="R1" s="11"/>
      <c r="S1" s="13" t="s">
        <v>84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148" t="s">
        <v>8</v>
      </c>
      <c r="T2" s="149"/>
      <c r="U2" s="149"/>
      <c r="V2" s="149"/>
      <c r="W2" s="149"/>
      <c r="X2" s="149"/>
      <c r="Y2" s="149"/>
      <c r="Z2" s="149"/>
      <c r="AA2" s="149"/>
      <c r="AB2" s="149"/>
      <c r="AC2" s="149"/>
      <c r="AT2" s="18" t="s">
        <v>75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67</v>
      </c>
    </row>
    <row r="4" spans="1:66" ht="36.950000000000003" customHeight="1">
      <c r="B4" s="22"/>
      <c r="C4" s="171" t="s">
        <v>85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23"/>
      <c r="T4" s="17" t="s">
        <v>11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13</v>
      </c>
      <c r="E6" s="24"/>
      <c r="F6" s="198" t="str">
        <f>'Rekapitulácia stavby'!K6</f>
        <v>Rekonštrukcia kláštoru premonštrátov a kostolnej ruiny - zabezpečovacie práce - zabezpečenie stability objektu 3 etapa - stavebné práce, stavebný materiál, lešenie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24"/>
      <c r="R6" s="23"/>
    </row>
    <row r="7" spans="1:66" s="1" customFormat="1" ht="32.85" customHeight="1">
      <c r="B7" s="31"/>
      <c r="C7" s="32"/>
      <c r="D7" s="27" t="s">
        <v>86</v>
      </c>
      <c r="E7" s="32"/>
      <c r="F7" s="181" t="s">
        <v>121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32"/>
      <c r="R7" s="33"/>
    </row>
    <row r="8" spans="1:66" s="1" customFormat="1" ht="14.45" customHeight="1">
      <c r="B8" s="31"/>
      <c r="C8" s="32"/>
      <c r="D8" s="28" t="s">
        <v>14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15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16</v>
      </c>
      <c r="E9" s="32"/>
      <c r="F9" s="26" t="s">
        <v>119</v>
      </c>
      <c r="G9" s="32"/>
      <c r="H9" s="32"/>
      <c r="I9" s="32"/>
      <c r="J9" s="32"/>
      <c r="K9" s="32"/>
      <c r="L9" s="32"/>
      <c r="M9" s="28" t="s">
        <v>18</v>
      </c>
      <c r="N9" s="32"/>
      <c r="O9" s="185" t="str">
        <f>'Rekapitulácia stavby'!AN8</f>
        <v>1.7.2020</v>
      </c>
      <c r="P9" s="185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19</v>
      </c>
      <c r="E11" s="32"/>
      <c r="F11" s="32"/>
      <c r="G11" s="32"/>
      <c r="H11" s="32"/>
      <c r="I11" s="32"/>
      <c r="J11" s="32"/>
      <c r="K11" s="32"/>
      <c r="L11" s="32"/>
      <c r="M11" s="28" t="s">
        <v>20</v>
      </c>
      <c r="N11" s="32"/>
      <c r="O11" s="180" t="s">
        <v>5</v>
      </c>
      <c r="P11" s="180"/>
      <c r="Q11" s="32"/>
      <c r="R11" s="33"/>
    </row>
    <row r="12" spans="1:66" s="1" customFormat="1" ht="18" customHeight="1">
      <c r="B12" s="31"/>
      <c r="C12" s="32"/>
      <c r="D12" s="32"/>
      <c r="E12" s="26" t="s">
        <v>122</v>
      </c>
      <c r="F12" s="32"/>
      <c r="G12" s="32"/>
      <c r="H12" s="32"/>
      <c r="I12" s="32"/>
      <c r="J12" s="32"/>
      <c r="K12" s="32"/>
      <c r="L12" s="32"/>
      <c r="M12" s="28" t="s">
        <v>21</v>
      </c>
      <c r="N12" s="32"/>
      <c r="O12" s="180" t="s">
        <v>5</v>
      </c>
      <c r="P12" s="180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22</v>
      </c>
      <c r="E14" s="32"/>
      <c r="F14" s="32"/>
      <c r="G14" s="32"/>
      <c r="H14" s="32"/>
      <c r="I14" s="32"/>
      <c r="J14" s="32"/>
      <c r="K14" s="32"/>
      <c r="L14" s="32"/>
      <c r="M14" s="28" t="s">
        <v>20</v>
      </c>
      <c r="N14" s="32"/>
      <c r="O14" s="180" t="str">
        <f>IF('Rekapitulácia stavby'!AN13="","",'Rekapitulácia stavby'!AN13)</f>
        <v/>
      </c>
      <c r="P14" s="180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21</v>
      </c>
      <c r="N15" s="32"/>
      <c r="O15" s="180" t="str">
        <f>IF('Rekapitulácia stavby'!AN14="","",'Rekapitulácia stavby'!AN14)</f>
        <v/>
      </c>
      <c r="P15" s="180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23</v>
      </c>
      <c r="E17" s="32"/>
      <c r="F17" s="32"/>
      <c r="G17" s="32"/>
      <c r="H17" s="32"/>
      <c r="I17" s="32"/>
      <c r="J17" s="32"/>
      <c r="K17" s="32"/>
      <c r="L17" s="32"/>
      <c r="M17" s="28" t="s">
        <v>20</v>
      </c>
      <c r="N17" s="32"/>
      <c r="O17" s="180" t="s">
        <v>5</v>
      </c>
      <c r="P17" s="180"/>
      <c r="Q17" s="32"/>
      <c r="R17" s="33"/>
    </row>
    <row r="18" spans="2:18" s="1" customFormat="1" ht="18" customHeight="1">
      <c r="B18" s="31"/>
      <c r="C18" s="32"/>
      <c r="D18" s="32"/>
      <c r="E18" s="26"/>
      <c r="F18" s="32"/>
      <c r="G18" s="32"/>
      <c r="H18" s="32"/>
      <c r="I18" s="32"/>
      <c r="J18" s="32"/>
      <c r="K18" s="32"/>
      <c r="L18" s="32"/>
      <c r="M18" s="28" t="s">
        <v>21</v>
      </c>
      <c r="N18" s="32"/>
      <c r="O18" s="180" t="s">
        <v>5</v>
      </c>
      <c r="P18" s="180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26</v>
      </c>
      <c r="E20" s="32"/>
      <c r="F20" s="32"/>
      <c r="G20" s="32"/>
      <c r="H20" s="32"/>
      <c r="I20" s="32"/>
      <c r="J20" s="32"/>
      <c r="K20" s="32"/>
      <c r="L20" s="32"/>
      <c r="M20" s="28" t="s">
        <v>20</v>
      </c>
      <c r="N20" s="32"/>
      <c r="O20" s="180" t="str">
        <f>IF('Rekapitulácia stavby'!AN19="","",'Rekapitulácia stavby'!AN19)</f>
        <v/>
      </c>
      <c r="P20" s="180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21</v>
      </c>
      <c r="N21" s="32"/>
      <c r="O21" s="180" t="str">
        <f>IF('Rekapitulácia stavby'!AN20="","",'Rekapitulácia stavby'!AN20)</f>
        <v/>
      </c>
      <c r="P21" s="180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27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82" t="s">
        <v>5</v>
      </c>
      <c r="F24" s="182"/>
      <c r="G24" s="182"/>
      <c r="H24" s="182"/>
      <c r="I24" s="182"/>
      <c r="J24" s="182"/>
      <c r="K24" s="182"/>
      <c r="L24" s="18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87</v>
      </c>
      <c r="E27" s="32"/>
      <c r="F27" s="32"/>
      <c r="G27" s="32"/>
      <c r="H27" s="32"/>
      <c r="I27" s="32"/>
      <c r="J27" s="32"/>
      <c r="K27" s="32"/>
      <c r="L27" s="32"/>
      <c r="M27" s="152">
        <f>N88</f>
        <v>0</v>
      </c>
      <c r="N27" s="152"/>
      <c r="O27" s="152"/>
      <c r="P27" s="152"/>
      <c r="Q27" s="32"/>
      <c r="R27" s="33"/>
    </row>
    <row r="28" spans="2:18" s="1" customFormat="1" ht="14.45" customHeight="1">
      <c r="B28" s="31"/>
      <c r="C28" s="32"/>
      <c r="D28" s="30" t="s">
        <v>88</v>
      </c>
      <c r="E28" s="32"/>
      <c r="F28" s="32"/>
      <c r="G28" s="32"/>
      <c r="H28" s="32"/>
      <c r="I28" s="32"/>
      <c r="J28" s="32"/>
      <c r="K28" s="32"/>
      <c r="L28" s="32"/>
      <c r="M28" s="152">
        <f>N92</f>
        <v>0</v>
      </c>
      <c r="N28" s="152"/>
      <c r="O28" s="152"/>
      <c r="P28" s="15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30</v>
      </c>
      <c r="E30" s="32"/>
      <c r="F30" s="32"/>
      <c r="G30" s="32"/>
      <c r="H30" s="32"/>
      <c r="I30" s="32"/>
      <c r="J30" s="32"/>
      <c r="K30" s="32"/>
      <c r="L30" s="32"/>
      <c r="M30" s="207">
        <f>ROUND(M27+M28,2)</f>
        <v>0</v>
      </c>
      <c r="N30" s="197"/>
      <c r="O30" s="197"/>
      <c r="P30" s="197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31</v>
      </c>
      <c r="E32" s="38" t="s">
        <v>32</v>
      </c>
      <c r="F32" s="39">
        <v>0.2</v>
      </c>
      <c r="G32" s="100" t="s">
        <v>33</v>
      </c>
      <c r="H32" s="204">
        <f>ROUND((SUM(BE92:BE93)+SUM(BE111:BE126)), 2)</f>
        <v>0</v>
      </c>
      <c r="I32" s="197"/>
      <c r="J32" s="197"/>
      <c r="K32" s="32"/>
      <c r="L32" s="32"/>
      <c r="M32" s="204">
        <f>M30*0.2</f>
        <v>0</v>
      </c>
      <c r="N32" s="197"/>
      <c r="O32" s="197"/>
      <c r="P32" s="197"/>
      <c r="Q32" s="32"/>
      <c r="R32" s="33"/>
    </row>
    <row r="33" spans="2:18" s="1" customFormat="1" ht="14.45" customHeight="1">
      <c r="B33" s="31"/>
      <c r="C33" s="32"/>
      <c r="D33" s="32"/>
      <c r="E33" s="38" t="s">
        <v>34</v>
      </c>
      <c r="F33" s="39">
        <v>0.2</v>
      </c>
      <c r="G33" s="100" t="s">
        <v>33</v>
      </c>
      <c r="H33" s="204">
        <v>0</v>
      </c>
      <c r="I33" s="197"/>
      <c r="J33" s="197"/>
      <c r="K33" s="32"/>
      <c r="L33" s="32"/>
      <c r="M33" s="204">
        <v>0</v>
      </c>
      <c r="N33" s="197"/>
      <c r="O33" s="197"/>
      <c r="P33" s="197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35</v>
      </c>
      <c r="F34" s="39">
        <v>0.2</v>
      </c>
      <c r="G34" s="100" t="s">
        <v>33</v>
      </c>
      <c r="H34" s="204">
        <f>ROUND((SUM(BG92:BG93)+SUM(BG111:BG126)), 2)</f>
        <v>0</v>
      </c>
      <c r="I34" s="197"/>
      <c r="J34" s="197"/>
      <c r="K34" s="32"/>
      <c r="L34" s="32"/>
      <c r="M34" s="204">
        <v>0</v>
      </c>
      <c r="N34" s="197"/>
      <c r="O34" s="197"/>
      <c r="P34" s="197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36</v>
      </c>
      <c r="F35" s="39">
        <v>0.2</v>
      </c>
      <c r="G35" s="100" t="s">
        <v>33</v>
      </c>
      <c r="H35" s="204">
        <f>ROUND((SUM(BH92:BH93)+SUM(BH111:BH126)), 2)</f>
        <v>0</v>
      </c>
      <c r="I35" s="197"/>
      <c r="J35" s="197"/>
      <c r="K35" s="32"/>
      <c r="L35" s="32"/>
      <c r="M35" s="204">
        <v>0</v>
      </c>
      <c r="N35" s="197"/>
      <c r="O35" s="197"/>
      <c r="P35" s="197"/>
      <c r="Q35" s="32"/>
      <c r="R35" s="33"/>
    </row>
    <row r="36" spans="2:18" s="1" customFormat="1" ht="14.45" hidden="1" customHeight="1">
      <c r="B36" s="31"/>
      <c r="C36" s="32"/>
      <c r="D36" s="32"/>
      <c r="E36" s="38" t="s">
        <v>37</v>
      </c>
      <c r="F36" s="39">
        <v>0</v>
      </c>
      <c r="G36" s="100" t="s">
        <v>33</v>
      </c>
      <c r="H36" s="204">
        <f>ROUND((SUM(BI92:BI93)+SUM(BI111:BI126)), 2)</f>
        <v>0</v>
      </c>
      <c r="I36" s="197"/>
      <c r="J36" s="197"/>
      <c r="K36" s="32"/>
      <c r="L36" s="32"/>
      <c r="M36" s="204">
        <v>0</v>
      </c>
      <c r="N36" s="197"/>
      <c r="O36" s="197"/>
      <c r="P36" s="197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38</v>
      </c>
      <c r="E38" s="71"/>
      <c r="F38" s="71"/>
      <c r="G38" s="102" t="s">
        <v>39</v>
      </c>
      <c r="H38" s="103" t="s">
        <v>40</v>
      </c>
      <c r="I38" s="71"/>
      <c r="J38" s="71"/>
      <c r="K38" s="71"/>
      <c r="L38" s="208">
        <f>SUM(M30:M36)</f>
        <v>0</v>
      </c>
      <c r="M38" s="208"/>
      <c r="N38" s="208"/>
      <c r="O38" s="208"/>
      <c r="P38" s="209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41</v>
      </c>
      <c r="E50" s="47"/>
      <c r="F50" s="47"/>
      <c r="G50" s="47"/>
      <c r="H50" s="48"/>
      <c r="I50" s="32"/>
      <c r="J50" s="46" t="s">
        <v>42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43</v>
      </c>
      <c r="E59" s="52"/>
      <c r="F59" s="52"/>
      <c r="G59" s="53" t="s">
        <v>44</v>
      </c>
      <c r="H59" s="54"/>
      <c r="I59" s="32"/>
      <c r="J59" s="51" t="s">
        <v>43</v>
      </c>
      <c r="K59" s="52"/>
      <c r="L59" s="52"/>
      <c r="M59" s="52"/>
      <c r="N59" s="53" t="s">
        <v>44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45</v>
      </c>
      <c r="E61" s="47"/>
      <c r="F61" s="47"/>
      <c r="G61" s="47"/>
      <c r="H61" s="48"/>
      <c r="I61" s="32"/>
      <c r="J61" s="46" t="s">
        <v>46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43</v>
      </c>
      <c r="E70" s="52"/>
      <c r="F70" s="52"/>
      <c r="G70" s="53" t="s">
        <v>44</v>
      </c>
      <c r="H70" s="54"/>
      <c r="I70" s="32"/>
      <c r="J70" s="51" t="s">
        <v>43</v>
      </c>
      <c r="K70" s="52"/>
      <c r="L70" s="52"/>
      <c r="M70" s="52"/>
      <c r="N70" s="53" t="s">
        <v>44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1" t="s">
        <v>89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13</v>
      </c>
      <c r="D78" s="32"/>
      <c r="E78" s="32"/>
      <c r="F78" s="198" t="str">
        <f>F6</f>
        <v>Rekonštrukcia kláštoru premonštrátov a kostolnej ruiny - zabezpečovacie práce - zabezpečenie stability objektu 3 etapa - stavebné práce, stavebný materiál, lešenie</v>
      </c>
      <c r="G78" s="199"/>
      <c r="H78" s="199"/>
      <c r="I78" s="199"/>
      <c r="J78" s="199"/>
      <c r="K78" s="199"/>
      <c r="L78" s="199"/>
      <c r="M78" s="199"/>
      <c r="N78" s="199"/>
      <c r="O78" s="199"/>
      <c r="P78" s="199"/>
      <c r="Q78" s="32"/>
      <c r="R78" s="33"/>
    </row>
    <row r="79" spans="2:18" s="1" customFormat="1" ht="36.950000000000003" customHeight="1">
      <c r="B79" s="31"/>
      <c r="C79" s="65" t="s">
        <v>86</v>
      </c>
      <c r="D79" s="32"/>
      <c r="E79" s="32"/>
      <c r="F79" s="173" t="str">
        <f>F7</f>
        <v>Prehlad - SO-01 Opevnený kláštor premonštrátov Bzovík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16</v>
      </c>
      <c r="D81" s="32"/>
      <c r="E81" s="32"/>
      <c r="F81" s="26" t="str">
        <f>F9</f>
        <v>Bzovík</v>
      </c>
      <c r="G81" s="32"/>
      <c r="H81" s="32"/>
      <c r="I81" s="32"/>
      <c r="J81" s="32"/>
      <c r="K81" s="28" t="s">
        <v>18</v>
      </c>
      <c r="L81" s="32"/>
      <c r="M81" s="185" t="str">
        <f>IF(O9="","",O9)</f>
        <v>1.7.2020</v>
      </c>
      <c r="N81" s="185"/>
      <c r="O81" s="185"/>
      <c r="P81" s="185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19</v>
      </c>
      <c r="D83" s="32"/>
      <c r="E83" s="32"/>
      <c r="F83" s="26" t="s">
        <v>122</v>
      </c>
      <c r="G83" s="32"/>
      <c r="H83" s="32"/>
      <c r="I83" s="32"/>
      <c r="J83" s="32"/>
      <c r="K83" s="28" t="s">
        <v>23</v>
      </c>
      <c r="L83" s="32"/>
      <c r="M83" s="180"/>
      <c r="N83" s="180"/>
      <c r="O83" s="180"/>
      <c r="P83" s="180"/>
      <c r="Q83" s="180"/>
      <c r="R83" s="33"/>
    </row>
    <row r="84" spans="2:47" s="1" customFormat="1" ht="14.45" customHeight="1">
      <c r="B84" s="31"/>
      <c r="C84" s="28" t="s">
        <v>22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26</v>
      </c>
      <c r="L84" s="32"/>
      <c r="M84" s="180" t="str">
        <f>E21</f>
        <v xml:space="preserve"> </v>
      </c>
      <c r="N84" s="180"/>
      <c r="O84" s="180"/>
      <c r="P84" s="180"/>
      <c r="Q84" s="180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02" t="s">
        <v>90</v>
      </c>
      <c r="D86" s="203"/>
      <c r="E86" s="203"/>
      <c r="F86" s="203"/>
      <c r="G86" s="203"/>
      <c r="H86" s="96"/>
      <c r="I86" s="96"/>
      <c r="J86" s="96"/>
      <c r="K86" s="96"/>
      <c r="L86" s="96"/>
      <c r="M86" s="96"/>
      <c r="N86" s="202" t="s">
        <v>91</v>
      </c>
      <c r="O86" s="203"/>
      <c r="P86" s="203"/>
      <c r="Q86" s="203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92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46">
        <f>N89</f>
        <v>0</v>
      </c>
      <c r="O88" s="195"/>
      <c r="P88" s="195"/>
      <c r="Q88" s="195"/>
      <c r="R88" s="33"/>
      <c r="AU88" s="18" t="s">
        <v>93</v>
      </c>
    </row>
    <row r="89" spans="2:47" s="6" customFormat="1" ht="24.95" customHeight="1">
      <c r="B89" s="105"/>
      <c r="C89" s="106"/>
      <c r="D89" s="107" t="s">
        <v>94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05">
        <f>N90</f>
        <v>0</v>
      </c>
      <c r="O89" s="206"/>
      <c r="P89" s="206"/>
      <c r="Q89" s="206"/>
      <c r="R89" s="108"/>
    </row>
    <row r="90" spans="2:47" s="7" customFormat="1" ht="19.899999999999999" customHeight="1">
      <c r="B90" s="109"/>
      <c r="C90" s="110"/>
      <c r="D90" s="111" t="s">
        <v>95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0">
        <f>N113</f>
        <v>0</v>
      </c>
      <c r="O90" s="201"/>
      <c r="P90" s="201"/>
      <c r="Q90" s="201"/>
      <c r="R90" s="112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104" t="s">
        <v>96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195">
        <v>0</v>
      </c>
      <c r="O92" s="196"/>
      <c r="P92" s="196"/>
      <c r="Q92" s="196"/>
      <c r="R92" s="33"/>
      <c r="T92" s="113"/>
      <c r="U92" s="114" t="s">
        <v>31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95" t="s">
        <v>79</v>
      </c>
      <c r="D94" s="96"/>
      <c r="E94" s="96"/>
      <c r="F94" s="96"/>
      <c r="G94" s="96"/>
      <c r="H94" s="96"/>
      <c r="I94" s="96"/>
      <c r="J94" s="96"/>
      <c r="K94" s="96"/>
      <c r="L94" s="147">
        <f>N88+N92</f>
        <v>0</v>
      </c>
      <c r="M94" s="147"/>
      <c r="N94" s="147"/>
      <c r="O94" s="147"/>
      <c r="P94" s="147"/>
      <c r="Q94" s="147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9" spans="2:63" s="1" customFormat="1" ht="6.95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0" spans="2:63" s="1" customFormat="1" ht="36.950000000000003" customHeight="1">
      <c r="B100" s="31"/>
      <c r="C100" s="171" t="s">
        <v>97</v>
      </c>
      <c r="D100" s="197"/>
      <c r="E100" s="197"/>
      <c r="F100" s="197"/>
      <c r="G100" s="197"/>
      <c r="H100" s="197"/>
      <c r="I100" s="197"/>
      <c r="J100" s="197"/>
      <c r="K100" s="197"/>
      <c r="L100" s="197"/>
      <c r="M100" s="197"/>
      <c r="N100" s="197"/>
      <c r="O100" s="197"/>
      <c r="P100" s="197"/>
      <c r="Q100" s="197"/>
      <c r="R100" s="33"/>
    </row>
    <row r="101" spans="2:63" s="1" customFormat="1" ht="6.95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63" s="1" customFormat="1" ht="30" customHeight="1">
      <c r="B102" s="31"/>
      <c r="C102" s="28" t="s">
        <v>13</v>
      </c>
      <c r="D102" s="32"/>
      <c r="E102" s="32"/>
      <c r="F102" s="198" t="str">
        <f>F6</f>
        <v>Rekonštrukcia kláštoru premonštrátov a kostolnej ruiny - zabezpečovacie práce - zabezpečenie stability objektu 3 etapa - stavebné práce, stavebný materiál, lešenie</v>
      </c>
      <c r="G102" s="199"/>
      <c r="H102" s="199"/>
      <c r="I102" s="199"/>
      <c r="J102" s="199"/>
      <c r="K102" s="199"/>
      <c r="L102" s="199"/>
      <c r="M102" s="199"/>
      <c r="N102" s="199"/>
      <c r="O102" s="199"/>
      <c r="P102" s="199"/>
      <c r="Q102" s="32"/>
      <c r="R102" s="33"/>
    </row>
    <row r="103" spans="2:63" s="1" customFormat="1" ht="36.950000000000003" customHeight="1">
      <c r="B103" s="31"/>
      <c r="C103" s="65" t="s">
        <v>86</v>
      </c>
      <c r="D103" s="32"/>
      <c r="E103" s="32"/>
      <c r="F103" s="173" t="str">
        <f>F7</f>
        <v>Prehlad - SO-01 Opevnený kláštor premonštrátov Bzovík</v>
      </c>
      <c r="G103" s="197"/>
      <c r="H103" s="197"/>
      <c r="I103" s="197"/>
      <c r="J103" s="197"/>
      <c r="K103" s="197"/>
      <c r="L103" s="197"/>
      <c r="M103" s="197"/>
      <c r="N103" s="197"/>
      <c r="O103" s="197"/>
      <c r="P103" s="197"/>
      <c r="Q103" s="32"/>
      <c r="R103" s="33"/>
    </row>
    <row r="104" spans="2:63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3" s="1" customFormat="1" ht="18" customHeight="1">
      <c r="B105" s="31"/>
      <c r="C105" s="28" t="s">
        <v>16</v>
      </c>
      <c r="D105" s="32"/>
      <c r="E105" s="32"/>
      <c r="F105" s="26" t="str">
        <f>F9</f>
        <v>Bzovík</v>
      </c>
      <c r="G105" s="32"/>
      <c r="H105" s="32"/>
      <c r="I105" s="32"/>
      <c r="J105" s="32"/>
      <c r="K105" s="28" t="s">
        <v>18</v>
      </c>
      <c r="L105" s="32"/>
      <c r="M105" s="185" t="str">
        <f>IF(O9="","",O9)</f>
        <v>1.7.2020</v>
      </c>
      <c r="N105" s="185"/>
      <c r="O105" s="185"/>
      <c r="P105" s="185"/>
      <c r="Q105" s="32"/>
      <c r="R105" s="33"/>
    </row>
    <row r="106" spans="2:63" s="1" customFormat="1" ht="6.95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63" s="1" customFormat="1" ht="15">
      <c r="B107" s="31"/>
      <c r="C107" s="28" t="s">
        <v>19</v>
      </c>
      <c r="D107" s="32"/>
      <c r="E107" s="32"/>
      <c r="F107" s="26" t="s">
        <v>122</v>
      </c>
      <c r="G107" s="32"/>
      <c r="H107" s="32"/>
      <c r="I107" s="32"/>
      <c r="J107" s="32"/>
      <c r="K107" s="28" t="s">
        <v>23</v>
      </c>
      <c r="L107" s="32"/>
      <c r="M107" s="180">
        <f>E18</f>
        <v>0</v>
      </c>
      <c r="N107" s="180"/>
      <c r="O107" s="180"/>
      <c r="P107" s="180"/>
      <c r="Q107" s="180"/>
      <c r="R107" s="33"/>
    </row>
    <row r="108" spans="2:63" s="1" customFormat="1" ht="14.45" customHeight="1">
      <c r="B108" s="31"/>
      <c r="C108" s="28" t="s">
        <v>22</v>
      </c>
      <c r="D108" s="32"/>
      <c r="E108" s="32"/>
      <c r="F108" s="26" t="str">
        <f>IF(E15="","",E15)</f>
        <v xml:space="preserve"> </v>
      </c>
      <c r="G108" s="32"/>
      <c r="H108" s="32"/>
      <c r="I108" s="32"/>
      <c r="J108" s="32"/>
      <c r="K108" s="28" t="s">
        <v>26</v>
      </c>
      <c r="L108" s="32"/>
      <c r="M108" s="180" t="str">
        <f>E21</f>
        <v xml:space="preserve"> </v>
      </c>
      <c r="N108" s="180"/>
      <c r="O108" s="180"/>
      <c r="P108" s="180"/>
      <c r="Q108" s="180"/>
      <c r="R108" s="33"/>
    </row>
    <row r="109" spans="2:63" s="1" customFormat="1" ht="10.3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63" s="8" customFormat="1" ht="29.25" customHeight="1">
      <c r="B110" s="115"/>
      <c r="C110" s="116" t="s">
        <v>98</v>
      </c>
      <c r="D110" s="117" t="s">
        <v>99</v>
      </c>
      <c r="E110" s="117" t="s">
        <v>49</v>
      </c>
      <c r="F110" s="186" t="s">
        <v>100</v>
      </c>
      <c r="G110" s="186"/>
      <c r="H110" s="186"/>
      <c r="I110" s="186"/>
      <c r="J110" s="117" t="s">
        <v>101</v>
      </c>
      <c r="K110" s="117" t="s">
        <v>102</v>
      </c>
      <c r="L110" s="186" t="s">
        <v>103</v>
      </c>
      <c r="M110" s="186"/>
      <c r="N110" s="186" t="s">
        <v>91</v>
      </c>
      <c r="O110" s="186"/>
      <c r="P110" s="186"/>
      <c r="Q110" s="190"/>
      <c r="R110" s="118"/>
      <c r="T110" s="72" t="s">
        <v>104</v>
      </c>
      <c r="U110" s="73" t="s">
        <v>31</v>
      </c>
      <c r="V110" s="73" t="s">
        <v>105</v>
      </c>
      <c r="W110" s="73" t="s">
        <v>106</v>
      </c>
      <c r="X110" s="73" t="s">
        <v>107</v>
      </c>
      <c r="Y110" s="73" t="s">
        <v>108</v>
      </c>
      <c r="Z110" s="73" t="s">
        <v>109</v>
      </c>
      <c r="AA110" s="74" t="s">
        <v>110</v>
      </c>
    </row>
    <row r="111" spans="2:63" s="1" customFormat="1" ht="29.25" customHeight="1">
      <c r="B111" s="31"/>
      <c r="C111" s="76" t="s">
        <v>87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191">
        <f>N112</f>
        <v>0</v>
      </c>
      <c r="O111" s="192"/>
      <c r="P111" s="192"/>
      <c r="Q111" s="192"/>
      <c r="R111" s="33"/>
      <c r="T111" s="75"/>
      <c r="U111" s="47"/>
      <c r="V111" s="47"/>
      <c r="W111" s="119" t="e">
        <f>W112+#REF!+#REF!</f>
        <v>#REF!</v>
      </c>
      <c r="X111" s="47"/>
      <c r="Y111" s="119" t="e">
        <f>Y112+#REF!+#REF!</f>
        <v>#REF!</v>
      </c>
      <c r="Z111" s="47"/>
      <c r="AA111" s="120" t="e">
        <f>AA112+#REF!+#REF!</f>
        <v>#REF!</v>
      </c>
      <c r="AT111" s="18" t="s">
        <v>66</v>
      </c>
      <c r="AU111" s="18" t="s">
        <v>93</v>
      </c>
      <c r="BK111" s="121" t="e">
        <f>BK112+#REF!+#REF!</f>
        <v>#REF!</v>
      </c>
    </row>
    <row r="112" spans="2:63" s="9" customFormat="1" ht="37.35" customHeight="1">
      <c r="B112" s="122"/>
      <c r="C112" s="123"/>
      <c r="D112" s="124" t="s">
        <v>94</v>
      </c>
      <c r="E112" s="124"/>
      <c r="F112" s="124"/>
      <c r="G112" s="124"/>
      <c r="H112" s="124"/>
      <c r="I112" s="124"/>
      <c r="J112" s="124"/>
      <c r="K112" s="124"/>
      <c r="L112" s="124"/>
      <c r="M112" s="124"/>
      <c r="N112" s="193">
        <f>N113</f>
        <v>0</v>
      </c>
      <c r="O112" s="194"/>
      <c r="P112" s="194"/>
      <c r="Q112" s="194"/>
      <c r="R112" s="125"/>
      <c r="T112" s="126"/>
      <c r="U112" s="123"/>
      <c r="V112" s="123"/>
      <c r="W112" s="127" t="e">
        <f>#REF!+#REF!+#REF!+W113+#REF!</f>
        <v>#REF!</v>
      </c>
      <c r="X112" s="123"/>
      <c r="Y112" s="127" t="e">
        <f>#REF!+#REF!+#REF!+Y113+#REF!</f>
        <v>#REF!</v>
      </c>
      <c r="Z112" s="123"/>
      <c r="AA112" s="128" t="e">
        <f>#REF!+#REF!+#REF!+AA113+#REF!</f>
        <v>#REF!</v>
      </c>
      <c r="AR112" s="129" t="s">
        <v>74</v>
      </c>
      <c r="AT112" s="130" t="s">
        <v>66</v>
      </c>
      <c r="AU112" s="130" t="s">
        <v>67</v>
      </c>
      <c r="AY112" s="129" t="s">
        <v>111</v>
      </c>
      <c r="BK112" s="131" t="e">
        <f>#REF!+#REF!+#REF!+BK113+#REF!</f>
        <v>#REF!</v>
      </c>
    </row>
    <row r="113" spans="2:65" s="9" customFormat="1" ht="29.85" customHeight="1">
      <c r="B113" s="122"/>
      <c r="C113" s="123"/>
      <c r="D113" s="132" t="s">
        <v>95</v>
      </c>
      <c r="E113" s="132"/>
      <c r="F113" s="132"/>
      <c r="G113" s="132"/>
      <c r="H113" s="132"/>
      <c r="I113" s="132"/>
      <c r="J113" s="132"/>
      <c r="K113" s="132"/>
      <c r="L113" s="132"/>
      <c r="M113" s="132"/>
      <c r="N113" s="188">
        <f>N114+N119+N120+N121+N122+N115+N116+N117+N118+N123+N124+N125+N126</f>
        <v>0</v>
      </c>
      <c r="O113" s="189"/>
      <c r="P113" s="189"/>
      <c r="Q113" s="189"/>
      <c r="R113" s="125"/>
      <c r="T113" s="126"/>
      <c r="U113" s="123"/>
      <c r="V113" s="123"/>
      <c r="W113" s="127">
        <f>SUM(W114:W126)</f>
        <v>0</v>
      </c>
      <c r="X113" s="123"/>
      <c r="Y113" s="127">
        <f>SUM(Y114:Y126)</f>
        <v>0</v>
      </c>
      <c r="Z113" s="123"/>
      <c r="AA113" s="128">
        <f>SUM(AA114:AA126)</f>
        <v>0</v>
      </c>
      <c r="AR113" s="129" t="s">
        <v>74</v>
      </c>
      <c r="AT113" s="130" t="s">
        <v>66</v>
      </c>
      <c r="AU113" s="130" t="s">
        <v>74</v>
      </c>
      <c r="AY113" s="129" t="s">
        <v>111</v>
      </c>
      <c r="BK113" s="131">
        <f>SUM(BK114:BK126)</f>
        <v>0</v>
      </c>
    </row>
    <row r="114" spans="2:65" s="1" customFormat="1" ht="25.5" customHeight="1">
      <c r="B114" s="133"/>
      <c r="C114" s="134">
        <v>1</v>
      </c>
      <c r="D114" s="134" t="s">
        <v>132</v>
      </c>
      <c r="E114" s="135"/>
      <c r="F114" s="183" t="s">
        <v>123</v>
      </c>
      <c r="G114" s="183"/>
      <c r="H114" s="183"/>
      <c r="I114" s="183"/>
      <c r="J114" s="136" t="s">
        <v>124</v>
      </c>
      <c r="K114" s="137">
        <v>5.0620000000000003</v>
      </c>
      <c r="L114" s="184"/>
      <c r="M114" s="184"/>
      <c r="N114" s="184">
        <f t="shared" ref="N114" si="0">ROUND(L114*K114,3)</f>
        <v>0</v>
      </c>
      <c r="O114" s="184"/>
      <c r="P114" s="184"/>
      <c r="Q114" s="184"/>
      <c r="R114" s="138"/>
      <c r="T114" s="139" t="s">
        <v>5</v>
      </c>
      <c r="U114" s="40" t="s">
        <v>34</v>
      </c>
      <c r="V114" s="140">
        <v>0</v>
      </c>
      <c r="W114" s="140">
        <f t="shared" ref="W114:W119" si="1">V114*K114</f>
        <v>0</v>
      </c>
      <c r="X114" s="140">
        <v>0</v>
      </c>
      <c r="Y114" s="140">
        <f t="shared" ref="Y114:Y119" si="2">X114*K114</f>
        <v>0</v>
      </c>
      <c r="Z114" s="140">
        <v>0</v>
      </c>
      <c r="AA114" s="141">
        <f t="shared" ref="AA114:AA119" si="3">Z114*K114</f>
        <v>0</v>
      </c>
      <c r="AR114" s="18" t="s">
        <v>113</v>
      </c>
      <c r="AT114" s="18" t="s">
        <v>112</v>
      </c>
      <c r="AU114" s="18" t="s">
        <v>114</v>
      </c>
      <c r="AY114" s="18" t="s">
        <v>111</v>
      </c>
      <c r="BE114" s="142">
        <f t="shared" ref="BE114:BE119" si="4">IF(U114="základná",N114,0)</f>
        <v>0</v>
      </c>
      <c r="BF114" s="142">
        <f t="shared" ref="BF114:BF119" si="5">IF(U114="znížená",N114,0)</f>
        <v>0</v>
      </c>
      <c r="BG114" s="142">
        <f t="shared" ref="BG114:BG119" si="6">IF(U114="zákl. prenesená",N114,0)</f>
        <v>0</v>
      </c>
      <c r="BH114" s="142">
        <f t="shared" ref="BH114:BH119" si="7">IF(U114="zníž. prenesená",N114,0)</f>
        <v>0</v>
      </c>
      <c r="BI114" s="142">
        <f t="shared" ref="BI114:BI119" si="8">IF(U114="nulová",N114,0)</f>
        <v>0</v>
      </c>
      <c r="BJ114" s="18" t="s">
        <v>114</v>
      </c>
      <c r="BK114" s="143">
        <f t="shared" ref="BK114:BK119" si="9">ROUND(L114*K114,3)</f>
        <v>0</v>
      </c>
      <c r="BL114" s="18" t="s">
        <v>113</v>
      </c>
      <c r="BM114" s="18" t="s">
        <v>115</v>
      </c>
    </row>
    <row r="115" spans="2:65" s="1" customFormat="1" ht="25.5" customHeight="1">
      <c r="B115" s="133"/>
      <c r="C115" s="134">
        <v>2</v>
      </c>
      <c r="D115" s="134" t="s">
        <v>132</v>
      </c>
      <c r="E115" s="135"/>
      <c r="F115" s="210" t="s">
        <v>125</v>
      </c>
      <c r="G115" s="211"/>
      <c r="H115" s="211"/>
      <c r="I115" s="212"/>
      <c r="J115" s="136" t="s">
        <v>124</v>
      </c>
      <c r="K115" s="145">
        <v>25.312000000000001</v>
      </c>
      <c r="L115" s="213"/>
      <c r="M115" s="214"/>
      <c r="N115" s="213">
        <f>K115*L115</f>
        <v>0</v>
      </c>
      <c r="O115" s="215"/>
      <c r="P115" s="215"/>
      <c r="Q115" s="214"/>
      <c r="R115" s="138"/>
      <c r="T115" s="139"/>
      <c r="U115" s="40"/>
      <c r="V115" s="140"/>
      <c r="W115" s="140"/>
      <c r="X115" s="140"/>
      <c r="Y115" s="140"/>
      <c r="Z115" s="140"/>
      <c r="AA115" s="141"/>
      <c r="AR115" s="18"/>
      <c r="AT115" s="18"/>
      <c r="AU115" s="18"/>
      <c r="AY115" s="18"/>
      <c r="BE115" s="142"/>
      <c r="BF115" s="142"/>
      <c r="BG115" s="142"/>
      <c r="BH115" s="142"/>
      <c r="BI115" s="142"/>
      <c r="BJ115" s="18"/>
      <c r="BK115" s="143"/>
      <c r="BL115" s="18"/>
      <c r="BM115" s="18"/>
    </row>
    <row r="116" spans="2:65" s="1" customFormat="1" ht="25.5" customHeight="1">
      <c r="B116" s="133"/>
      <c r="C116" s="134">
        <v>3</v>
      </c>
      <c r="D116" s="134" t="s">
        <v>132</v>
      </c>
      <c r="E116" s="135"/>
      <c r="F116" s="183" t="s">
        <v>128</v>
      </c>
      <c r="G116" s="183"/>
      <c r="H116" s="183"/>
      <c r="I116" s="183"/>
      <c r="J116" s="136" t="s">
        <v>126</v>
      </c>
      <c r="K116" s="145">
        <v>922.29</v>
      </c>
      <c r="L116" s="184"/>
      <c r="M116" s="184"/>
      <c r="N116" s="184">
        <f t="shared" ref="N116:N118" si="10">K116*L116</f>
        <v>0</v>
      </c>
      <c r="O116" s="184"/>
      <c r="P116" s="184"/>
      <c r="Q116" s="184"/>
      <c r="R116" s="138"/>
      <c r="T116" s="139"/>
      <c r="U116" s="40"/>
      <c r="V116" s="140"/>
      <c r="W116" s="140"/>
      <c r="X116" s="140"/>
      <c r="Y116" s="140"/>
      <c r="Z116" s="140"/>
      <c r="AA116" s="141"/>
      <c r="AC116" s="143"/>
      <c r="AR116" s="18"/>
      <c r="AT116" s="18"/>
      <c r="AU116" s="18"/>
      <c r="AY116" s="18"/>
      <c r="BE116" s="142"/>
      <c r="BF116" s="142"/>
      <c r="BG116" s="142"/>
      <c r="BH116" s="142"/>
      <c r="BI116" s="142"/>
      <c r="BJ116" s="18"/>
      <c r="BK116" s="143"/>
      <c r="BL116" s="18"/>
      <c r="BM116" s="18"/>
    </row>
    <row r="117" spans="2:65" s="1" customFormat="1" ht="25.5" customHeight="1">
      <c r="B117" s="133"/>
      <c r="C117" s="134">
        <v>4</v>
      </c>
      <c r="D117" s="134" t="s">
        <v>132</v>
      </c>
      <c r="E117" s="135"/>
      <c r="F117" s="183" t="s">
        <v>127</v>
      </c>
      <c r="G117" s="183"/>
      <c r="H117" s="183"/>
      <c r="I117" s="183"/>
      <c r="J117" s="136" t="s">
        <v>126</v>
      </c>
      <c r="K117" s="145">
        <v>922.29</v>
      </c>
      <c r="L117" s="184"/>
      <c r="M117" s="184"/>
      <c r="N117" s="184">
        <f t="shared" si="10"/>
        <v>0</v>
      </c>
      <c r="O117" s="184"/>
      <c r="P117" s="184"/>
      <c r="Q117" s="184"/>
      <c r="R117" s="138"/>
      <c r="T117" s="139"/>
      <c r="U117" s="40"/>
      <c r="V117" s="140"/>
      <c r="W117" s="140"/>
      <c r="X117" s="140"/>
      <c r="Y117" s="140"/>
      <c r="Z117" s="140"/>
      <c r="AA117" s="141"/>
      <c r="AR117" s="18"/>
      <c r="AT117" s="18"/>
      <c r="AU117" s="18"/>
      <c r="AY117" s="18"/>
      <c r="BE117" s="142"/>
      <c r="BF117" s="142"/>
      <c r="BG117" s="142"/>
      <c r="BH117" s="142"/>
      <c r="BI117" s="142"/>
      <c r="BJ117" s="18"/>
      <c r="BK117" s="143"/>
      <c r="BL117" s="18"/>
      <c r="BM117" s="18"/>
    </row>
    <row r="118" spans="2:65" s="1" customFormat="1" ht="25.5" customHeight="1">
      <c r="B118" s="133"/>
      <c r="C118" s="134">
        <v>5</v>
      </c>
      <c r="D118" s="134" t="s">
        <v>132</v>
      </c>
      <c r="E118" s="135"/>
      <c r="F118" s="183" t="s">
        <v>129</v>
      </c>
      <c r="G118" s="183"/>
      <c r="H118" s="183"/>
      <c r="I118" s="183"/>
      <c r="J118" s="136" t="s">
        <v>126</v>
      </c>
      <c r="K118" s="145">
        <v>922.29</v>
      </c>
      <c r="L118" s="184"/>
      <c r="M118" s="184"/>
      <c r="N118" s="184">
        <f t="shared" si="10"/>
        <v>0</v>
      </c>
      <c r="O118" s="184"/>
      <c r="P118" s="184"/>
      <c r="Q118" s="184"/>
      <c r="R118" s="138"/>
      <c r="T118" s="139"/>
      <c r="U118" s="40"/>
      <c r="V118" s="140"/>
      <c r="W118" s="140"/>
      <c r="X118" s="140"/>
      <c r="Y118" s="140"/>
      <c r="Z118" s="140"/>
      <c r="AA118" s="141"/>
      <c r="AR118" s="18"/>
      <c r="AT118" s="18"/>
      <c r="AU118" s="18"/>
      <c r="AY118" s="18"/>
      <c r="BE118" s="142"/>
      <c r="BF118" s="142"/>
      <c r="BG118" s="142"/>
      <c r="BH118" s="142"/>
      <c r="BI118" s="142"/>
      <c r="BJ118" s="18"/>
      <c r="BK118" s="143"/>
      <c r="BL118" s="18"/>
      <c r="BM118" s="18"/>
    </row>
    <row r="119" spans="2:65" s="1" customFormat="1" ht="25.5" customHeight="1">
      <c r="B119" s="133"/>
      <c r="C119" s="134">
        <v>6</v>
      </c>
      <c r="D119" s="134" t="s">
        <v>132</v>
      </c>
      <c r="E119" s="135"/>
      <c r="F119" s="183" t="s">
        <v>130</v>
      </c>
      <c r="G119" s="183"/>
      <c r="H119" s="183"/>
      <c r="I119" s="183"/>
      <c r="J119" s="136" t="s">
        <v>126</v>
      </c>
      <c r="K119" s="145">
        <v>922.29</v>
      </c>
      <c r="L119" s="184"/>
      <c r="M119" s="184"/>
      <c r="N119" s="184">
        <f t="shared" ref="N119" si="11">ROUND(L119*K119,3)</f>
        <v>0</v>
      </c>
      <c r="O119" s="184"/>
      <c r="P119" s="184"/>
      <c r="Q119" s="184"/>
      <c r="R119" s="138"/>
      <c r="T119" s="139" t="s">
        <v>5</v>
      </c>
      <c r="U119" s="40" t="s">
        <v>34</v>
      </c>
      <c r="V119" s="140">
        <v>0</v>
      </c>
      <c r="W119" s="140">
        <f t="shared" si="1"/>
        <v>0</v>
      </c>
      <c r="X119" s="140">
        <v>0</v>
      </c>
      <c r="Y119" s="140">
        <f t="shared" si="2"/>
        <v>0</v>
      </c>
      <c r="Z119" s="140">
        <v>0</v>
      </c>
      <c r="AA119" s="141">
        <f t="shared" si="3"/>
        <v>0</v>
      </c>
      <c r="AR119" s="18" t="s">
        <v>113</v>
      </c>
      <c r="AT119" s="18" t="s">
        <v>112</v>
      </c>
      <c r="AU119" s="18" t="s">
        <v>114</v>
      </c>
      <c r="AY119" s="18" t="s">
        <v>111</v>
      </c>
      <c r="BE119" s="142">
        <f t="shared" si="4"/>
        <v>0</v>
      </c>
      <c r="BF119" s="142">
        <f t="shared" si="5"/>
        <v>0</v>
      </c>
      <c r="BG119" s="142">
        <f t="shared" si="6"/>
        <v>0</v>
      </c>
      <c r="BH119" s="142">
        <f t="shared" si="7"/>
        <v>0</v>
      </c>
      <c r="BI119" s="142">
        <f t="shared" si="8"/>
        <v>0</v>
      </c>
      <c r="BJ119" s="18" t="s">
        <v>114</v>
      </c>
      <c r="BK119" s="143">
        <f t="shared" si="9"/>
        <v>0</v>
      </c>
      <c r="BL119" s="18" t="s">
        <v>113</v>
      </c>
      <c r="BM119" s="18" t="s">
        <v>116</v>
      </c>
    </row>
    <row r="120" spans="2:65" s="1" customFormat="1" ht="25.5" customHeight="1">
      <c r="B120" s="133"/>
      <c r="C120" s="134">
        <v>7</v>
      </c>
      <c r="D120" s="134" t="s">
        <v>117</v>
      </c>
      <c r="E120" s="135"/>
      <c r="F120" s="183" t="s">
        <v>133</v>
      </c>
      <c r="G120" s="183"/>
      <c r="H120" s="183"/>
      <c r="I120" s="183"/>
      <c r="J120" s="136" t="s">
        <v>136</v>
      </c>
      <c r="K120" s="145">
        <v>3</v>
      </c>
      <c r="L120" s="184"/>
      <c r="M120" s="184"/>
      <c r="N120" s="184">
        <f t="shared" ref="N120:N122" si="12">K120*L120</f>
        <v>0</v>
      </c>
      <c r="O120" s="184"/>
      <c r="P120" s="184"/>
      <c r="Q120" s="184"/>
      <c r="R120" s="138"/>
      <c r="T120" s="139"/>
      <c r="U120" s="40"/>
      <c r="V120" s="140"/>
      <c r="W120" s="140"/>
      <c r="X120" s="140"/>
      <c r="Y120" s="140"/>
      <c r="Z120" s="140"/>
      <c r="AA120" s="141"/>
      <c r="AR120" s="18"/>
      <c r="AT120" s="18"/>
      <c r="AU120" s="18"/>
      <c r="AY120" s="18"/>
      <c r="BE120" s="142"/>
      <c r="BF120" s="142"/>
      <c r="BG120" s="142"/>
      <c r="BH120" s="142"/>
      <c r="BI120" s="142"/>
      <c r="BJ120" s="18"/>
      <c r="BK120" s="143"/>
      <c r="BL120" s="18"/>
      <c r="BM120" s="18"/>
    </row>
    <row r="121" spans="2:65" s="1" customFormat="1" ht="25.5" customHeight="1">
      <c r="B121" s="133"/>
      <c r="C121" s="134">
        <v>8</v>
      </c>
      <c r="D121" s="134" t="s">
        <v>117</v>
      </c>
      <c r="E121" s="135"/>
      <c r="F121" s="183" t="s">
        <v>134</v>
      </c>
      <c r="G121" s="183"/>
      <c r="H121" s="183"/>
      <c r="I121" s="183"/>
      <c r="J121" s="136" t="s">
        <v>136</v>
      </c>
      <c r="K121" s="145">
        <v>5</v>
      </c>
      <c r="L121" s="184"/>
      <c r="M121" s="184"/>
      <c r="N121" s="184">
        <f t="shared" si="12"/>
        <v>0</v>
      </c>
      <c r="O121" s="184"/>
      <c r="P121" s="184"/>
      <c r="Q121" s="184"/>
      <c r="R121" s="138"/>
      <c r="T121" s="139"/>
      <c r="U121" s="40"/>
      <c r="V121" s="140"/>
      <c r="W121" s="140"/>
      <c r="X121" s="140"/>
      <c r="Y121" s="140"/>
      <c r="Z121" s="140"/>
      <c r="AA121" s="141"/>
      <c r="AR121" s="18"/>
      <c r="AT121" s="18"/>
      <c r="AU121" s="18"/>
      <c r="AY121" s="18"/>
      <c r="BE121" s="142"/>
      <c r="BF121" s="142"/>
      <c r="BG121" s="142"/>
      <c r="BH121" s="142"/>
      <c r="BI121" s="142"/>
      <c r="BJ121" s="18"/>
      <c r="BK121" s="143"/>
      <c r="BL121" s="18"/>
      <c r="BM121" s="18"/>
    </row>
    <row r="122" spans="2:65" s="1" customFormat="1" ht="25.5" customHeight="1">
      <c r="B122" s="133"/>
      <c r="C122" s="134">
        <v>9</v>
      </c>
      <c r="D122" s="134" t="s">
        <v>117</v>
      </c>
      <c r="E122" s="135"/>
      <c r="F122" s="183" t="s">
        <v>135</v>
      </c>
      <c r="G122" s="183"/>
      <c r="H122" s="183"/>
      <c r="I122" s="183"/>
      <c r="J122" s="136" t="s">
        <v>136</v>
      </c>
      <c r="K122" s="145">
        <v>18</v>
      </c>
      <c r="L122" s="184"/>
      <c r="M122" s="184"/>
      <c r="N122" s="184">
        <f t="shared" si="12"/>
        <v>0</v>
      </c>
      <c r="O122" s="184"/>
      <c r="P122" s="184"/>
      <c r="Q122" s="184"/>
      <c r="R122" s="138"/>
      <c r="T122" s="139"/>
      <c r="U122" s="40"/>
      <c r="V122" s="140"/>
      <c r="W122" s="140"/>
      <c r="X122" s="140"/>
      <c r="Y122" s="140"/>
      <c r="Z122" s="140"/>
      <c r="AA122" s="141"/>
      <c r="AR122" s="18"/>
      <c r="AT122" s="18"/>
      <c r="AU122" s="18"/>
      <c r="AY122" s="18"/>
      <c r="BE122" s="142"/>
      <c r="BF122" s="142"/>
      <c r="BG122" s="142"/>
      <c r="BH122" s="142"/>
      <c r="BI122" s="142"/>
      <c r="BJ122" s="18"/>
      <c r="BK122" s="143"/>
      <c r="BL122" s="18"/>
      <c r="BM122" s="18"/>
    </row>
    <row r="123" spans="2:65" s="1" customFormat="1" ht="25.5" customHeight="1">
      <c r="B123" s="133"/>
      <c r="C123" s="134">
        <v>10</v>
      </c>
      <c r="D123" s="134" t="s">
        <v>66</v>
      </c>
      <c r="E123" s="135"/>
      <c r="F123" s="183" t="s">
        <v>137</v>
      </c>
      <c r="G123" s="183"/>
      <c r="H123" s="183"/>
      <c r="I123" s="183"/>
      <c r="J123" s="136" t="s">
        <v>142</v>
      </c>
      <c r="K123" s="145">
        <v>750</v>
      </c>
      <c r="L123" s="184"/>
      <c r="M123" s="184"/>
      <c r="N123" s="184">
        <f t="shared" ref="N123:N126" si="13">K123*L123</f>
        <v>0</v>
      </c>
      <c r="O123" s="184"/>
      <c r="P123" s="184"/>
      <c r="Q123" s="184"/>
      <c r="R123" s="138"/>
      <c r="T123" s="139"/>
      <c r="U123" s="40"/>
      <c r="V123" s="140"/>
      <c r="W123" s="140"/>
      <c r="X123" s="140"/>
      <c r="Y123" s="140"/>
      <c r="Z123" s="140"/>
      <c r="AA123" s="141"/>
      <c r="AC123" s="143"/>
      <c r="AR123" s="18"/>
      <c r="AT123" s="18"/>
      <c r="AU123" s="18"/>
      <c r="AY123" s="18"/>
      <c r="BE123" s="142"/>
      <c r="BF123" s="142"/>
      <c r="BG123" s="142"/>
      <c r="BH123" s="142"/>
      <c r="BI123" s="142"/>
      <c r="BJ123" s="18"/>
      <c r="BK123" s="143"/>
      <c r="BL123" s="18"/>
      <c r="BM123" s="18"/>
    </row>
    <row r="124" spans="2:65" s="1" customFormat="1" ht="25.5" customHeight="1">
      <c r="B124" s="133"/>
      <c r="C124" s="134">
        <v>11</v>
      </c>
      <c r="D124" s="134" t="s">
        <v>66</v>
      </c>
      <c r="E124" s="135"/>
      <c r="F124" s="210" t="s">
        <v>140</v>
      </c>
      <c r="G124" s="211"/>
      <c r="H124" s="211"/>
      <c r="I124" s="212"/>
      <c r="J124" s="136" t="s">
        <v>141</v>
      </c>
      <c r="K124" s="145">
        <v>59</v>
      </c>
      <c r="L124" s="184"/>
      <c r="M124" s="184"/>
      <c r="N124" s="184">
        <f t="shared" ref="N124" si="14">K124*L124</f>
        <v>0</v>
      </c>
      <c r="O124" s="184"/>
      <c r="P124" s="184"/>
      <c r="Q124" s="184"/>
      <c r="R124" s="138"/>
      <c r="T124" s="139"/>
      <c r="U124" s="40"/>
      <c r="V124" s="140"/>
      <c r="W124" s="140"/>
      <c r="X124" s="140"/>
      <c r="Y124" s="140"/>
      <c r="Z124" s="140"/>
      <c r="AA124" s="141"/>
      <c r="AR124" s="18"/>
      <c r="AT124" s="18"/>
      <c r="AU124" s="18"/>
      <c r="AY124" s="18"/>
      <c r="BE124" s="142"/>
      <c r="BF124" s="142"/>
      <c r="BG124" s="142"/>
      <c r="BH124" s="142"/>
      <c r="BI124" s="142"/>
      <c r="BJ124" s="18"/>
      <c r="BK124" s="143"/>
      <c r="BL124" s="18"/>
      <c r="BM124" s="18"/>
    </row>
    <row r="125" spans="2:65" s="1" customFormat="1" ht="25.5" customHeight="1">
      <c r="B125" s="133"/>
      <c r="C125" s="134">
        <v>11</v>
      </c>
      <c r="D125" s="134" t="s">
        <v>66</v>
      </c>
      <c r="E125" s="135"/>
      <c r="F125" s="183" t="s">
        <v>138</v>
      </c>
      <c r="G125" s="183"/>
      <c r="H125" s="183"/>
      <c r="I125" s="183"/>
      <c r="J125" s="136" t="s">
        <v>126</v>
      </c>
      <c r="K125" s="145">
        <v>750</v>
      </c>
      <c r="L125" s="184"/>
      <c r="M125" s="184"/>
      <c r="N125" s="184">
        <f t="shared" si="13"/>
        <v>0</v>
      </c>
      <c r="O125" s="184"/>
      <c r="P125" s="184"/>
      <c r="Q125" s="184"/>
      <c r="R125" s="138"/>
      <c r="T125" s="139"/>
      <c r="U125" s="40"/>
      <c r="V125" s="140"/>
      <c r="W125" s="140"/>
      <c r="X125" s="140"/>
      <c r="Y125" s="140"/>
      <c r="Z125" s="140"/>
      <c r="AA125" s="141"/>
      <c r="AR125" s="18"/>
      <c r="AT125" s="18"/>
      <c r="AU125" s="18"/>
      <c r="AY125" s="18"/>
      <c r="BE125" s="142"/>
      <c r="BF125" s="142"/>
      <c r="BG125" s="142"/>
      <c r="BH125" s="142"/>
      <c r="BI125" s="142"/>
      <c r="BJ125" s="18"/>
      <c r="BK125" s="143"/>
      <c r="BL125" s="18"/>
      <c r="BM125" s="18"/>
    </row>
    <row r="126" spans="2:65" s="1" customFormat="1" ht="25.5" customHeight="1">
      <c r="B126" s="133"/>
      <c r="C126" s="134">
        <v>12</v>
      </c>
      <c r="D126" s="134" t="s">
        <v>66</v>
      </c>
      <c r="E126" s="135"/>
      <c r="F126" s="183" t="s">
        <v>139</v>
      </c>
      <c r="G126" s="183"/>
      <c r="H126" s="183"/>
      <c r="I126" s="183"/>
      <c r="J126" s="136" t="s">
        <v>126</v>
      </c>
      <c r="K126" s="145">
        <v>750</v>
      </c>
      <c r="L126" s="184"/>
      <c r="M126" s="184"/>
      <c r="N126" s="184">
        <f t="shared" si="13"/>
        <v>0</v>
      </c>
      <c r="O126" s="184"/>
      <c r="P126" s="184"/>
      <c r="Q126" s="184"/>
      <c r="R126" s="138"/>
      <c r="T126" s="139"/>
      <c r="U126" s="40"/>
      <c r="V126" s="140"/>
      <c r="W126" s="140"/>
      <c r="X126" s="140"/>
      <c r="Y126" s="140"/>
      <c r="Z126" s="140"/>
      <c r="AA126" s="141"/>
      <c r="AC126" s="143"/>
      <c r="AR126" s="18"/>
      <c r="AT126" s="18"/>
      <c r="AU126" s="18"/>
      <c r="AY126" s="18"/>
      <c r="BE126" s="142"/>
      <c r="BF126" s="142"/>
      <c r="BG126" s="142"/>
      <c r="BH126" s="142"/>
      <c r="BI126" s="142"/>
      <c r="BJ126" s="18"/>
      <c r="BK126" s="143"/>
      <c r="BL126" s="18"/>
      <c r="BM126" s="18"/>
    </row>
    <row r="127" spans="2:65" s="1" customFormat="1" ht="6.95" customHeight="1"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7"/>
      <c r="AC127" s="143"/>
    </row>
  </sheetData>
  <mergeCells count="94">
    <mergeCell ref="F126:I126"/>
    <mergeCell ref="L126:M126"/>
    <mergeCell ref="N126:Q126"/>
    <mergeCell ref="F125:I125"/>
    <mergeCell ref="L125:M125"/>
    <mergeCell ref="N125:Q125"/>
    <mergeCell ref="F124:I124"/>
    <mergeCell ref="L124:M124"/>
    <mergeCell ref="N124:Q124"/>
    <mergeCell ref="F118:I118"/>
    <mergeCell ref="L118:M118"/>
    <mergeCell ref="N118:Q118"/>
    <mergeCell ref="F123:I123"/>
    <mergeCell ref="L123:M123"/>
    <mergeCell ref="N123:Q123"/>
    <mergeCell ref="F121:I121"/>
    <mergeCell ref="L121:M121"/>
    <mergeCell ref="N121:Q121"/>
    <mergeCell ref="F122:I122"/>
    <mergeCell ref="L122:M122"/>
    <mergeCell ref="N122:Q122"/>
    <mergeCell ref="O11:P11"/>
    <mergeCell ref="O12:P12"/>
    <mergeCell ref="O14:P14"/>
    <mergeCell ref="O15:P15"/>
    <mergeCell ref="F120:I120"/>
    <mergeCell ref="L120:M120"/>
    <mergeCell ref="N120:Q120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C2:Q2"/>
    <mergeCell ref="C4:Q4"/>
    <mergeCell ref="F6:P6"/>
    <mergeCell ref="F7:P7"/>
    <mergeCell ref="O9:P9"/>
    <mergeCell ref="N89:Q89"/>
    <mergeCell ref="M28:P28"/>
    <mergeCell ref="M30:P30"/>
    <mergeCell ref="H32:J32"/>
    <mergeCell ref="M32:P32"/>
    <mergeCell ref="H33:J33"/>
    <mergeCell ref="M33:P33"/>
    <mergeCell ref="M84:Q84"/>
    <mergeCell ref="C86:G86"/>
    <mergeCell ref="N86:Q86"/>
    <mergeCell ref="N88:Q88"/>
    <mergeCell ref="H34:J34"/>
    <mergeCell ref="M34:P34"/>
    <mergeCell ref="H35:J35"/>
    <mergeCell ref="M35:P35"/>
    <mergeCell ref="C76:Q76"/>
    <mergeCell ref="F78:P78"/>
    <mergeCell ref="F79:P79"/>
    <mergeCell ref="M81:P81"/>
    <mergeCell ref="M83:Q83"/>
    <mergeCell ref="H1:K1"/>
    <mergeCell ref="S2:AC2"/>
    <mergeCell ref="N113:Q113"/>
    <mergeCell ref="F114:I114"/>
    <mergeCell ref="L114:M114"/>
    <mergeCell ref="N114:Q114"/>
    <mergeCell ref="L110:M110"/>
    <mergeCell ref="N110:Q110"/>
    <mergeCell ref="N111:Q111"/>
    <mergeCell ref="N112:Q112"/>
    <mergeCell ref="N92:Q92"/>
    <mergeCell ref="L94:Q94"/>
    <mergeCell ref="C100:Q100"/>
    <mergeCell ref="F102:P102"/>
    <mergeCell ref="F103:P103"/>
    <mergeCell ref="N90:Q90"/>
    <mergeCell ref="F119:I119"/>
    <mergeCell ref="L119:M119"/>
    <mergeCell ref="N119:Q119"/>
    <mergeCell ref="M105:P105"/>
    <mergeCell ref="M107:Q107"/>
    <mergeCell ref="M108:Q108"/>
    <mergeCell ref="F110:I110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</mergeCells>
  <hyperlinks>
    <hyperlink ref="F1:G1" location="C2" display="1) Krycí list rozpočtu"/>
    <hyperlink ref="H1:K1" location="C86" display="2) Rekapitulácia rozpočtu"/>
    <hyperlink ref="L1" location="C13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Prehlad - SO-01 Kultúrny dom</vt:lpstr>
      <vt:lpstr>'Prehlad - SO-01 Kultúrny dom'!Názvy_tlače</vt:lpstr>
      <vt:lpstr>'Rekapitulácia stavby'!Názvy_tlače</vt:lpstr>
      <vt:lpstr>'Prehlad - SO-01 Kultúrny dom'!Oblasť_tlače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Stavdozor_NB1</dc:creator>
  <cp:lastModifiedBy>asus</cp:lastModifiedBy>
  <cp:lastPrinted>2020-08-07T08:22:41Z</cp:lastPrinted>
  <dcterms:created xsi:type="dcterms:W3CDTF">2017-11-29T07:05:07Z</dcterms:created>
  <dcterms:modified xsi:type="dcterms:W3CDTF">2020-08-27T09:35:59Z</dcterms:modified>
</cp:coreProperties>
</file>